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NO NAME/Office/113離散數學/"/>
    </mc:Choice>
  </mc:AlternateContent>
  <xr:revisionPtr revIDLastSave="0" documentId="13_ncr:1_{1EC1198F-F2EF-A840-A2F1-FD9182EC8CE2}" xr6:coauthVersionLast="47" xr6:coauthVersionMax="47" xr10:uidLastSave="{00000000-0000-0000-0000-000000000000}"/>
  <bookViews>
    <workbookView xWindow="17300" yWindow="540" windowWidth="19780" windowHeight="19300" xr2:uid="{00000000-000D-0000-FFFF-FFFF00000000}"/>
  </bookViews>
  <sheets>
    <sheet name="成績總表" sheetId="1" r:id="rId1"/>
    <sheet name="交出成績" sheetId="3" r:id="rId2"/>
    <sheet name="作業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J7" i="1" s="1"/>
  <c r="F8" i="1"/>
  <c r="F9" i="1"/>
  <c r="F10" i="1"/>
  <c r="F11" i="1"/>
  <c r="J11" i="1" s="1"/>
  <c r="F12" i="1"/>
  <c r="F13" i="1"/>
  <c r="F14" i="1"/>
  <c r="J14" i="1" s="1"/>
  <c r="F15" i="1"/>
  <c r="F16" i="1"/>
  <c r="J16" i="1" s="1"/>
  <c r="F17" i="1"/>
  <c r="J17" i="1" s="1"/>
  <c r="F18" i="1"/>
  <c r="J18" i="1" s="1"/>
  <c r="F19" i="1"/>
  <c r="J19" i="1" s="1"/>
  <c r="F20" i="1"/>
  <c r="F21" i="1"/>
  <c r="F22" i="1"/>
  <c r="F23" i="1"/>
  <c r="J23" i="1" s="1"/>
  <c r="F24" i="1"/>
  <c r="J24" i="1" s="1"/>
  <c r="F25" i="1"/>
  <c r="J25" i="1" s="1"/>
  <c r="F26" i="1"/>
  <c r="J26" i="1" s="1"/>
  <c r="F27" i="1"/>
  <c r="J27" i="1" s="1"/>
  <c r="F28" i="1"/>
  <c r="F29" i="1"/>
  <c r="F30" i="1"/>
  <c r="F31" i="1"/>
  <c r="F32" i="1"/>
  <c r="F33" i="1"/>
  <c r="F34" i="1"/>
  <c r="F35" i="1"/>
  <c r="F36" i="1"/>
  <c r="F37" i="1"/>
  <c r="F38" i="1"/>
  <c r="J38" i="1" s="1"/>
  <c r="F39" i="1"/>
  <c r="J39" i="1" s="1"/>
  <c r="F40" i="1"/>
  <c r="F41" i="1"/>
  <c r="J41" i="1" s="1"/>
  <c r="F42" i="1"/>
  <c r="J42" i="1" s="1"/>
  <c r="F43" i="1"/>
  <c r="J43" i="1" s="1"/>
  <c r="F44" i="1"/>
  <c r="F45" i="1"/>
  <c r="F46" i="1"/>
  <c r="F47" i="1"/>
  <c r="F48" i="1"/>
  <c r="F49" i="1"/>
  <c r="J49" i="1" s="1"/>
  <c r="F50" i="1"/>
  <c r="J50" i="1" s="1"/>
  <c r="F51" i="1"/>
  <c r="J51" i="1" s="1"/>
  <c r="F52" i="1"/>
  <c r="F53" i="1"/>
  <c r="F54" i="1"/>
  <c r="F55" i="1"/>
  <c r="F56" i="1"/>
  <c r="F57" i="1"/>
  <c r="F58" i="1"/>
  <c r="F59" i="1"/>
  <c r="J59" i="1" s="1"/>
  <c r="F60" i="1"/>
  <c r="F61" i="1"/>
  <c r="F62" i="1"/>
  <c r="J62" i="1" s="1"/>
  <c r="F63" i="1"/>
  <c r="F64" i="1"/>
  <c r="J64" i="1" s="1"/>
  <c r="F65" i="1"/>
  <c r="J65" i="1" s="1"/>
  <c r="F66" i="1"/>
  <c r="J66" i="1" s="1"/>
  <c r="F67" i="1"/>
  <c r="J67" i="1" s="1"/>
  <c r="F68" i="1"/>
  <c r="F69" i="1"/>
  <c r="F70" i="1"/>
  <c r="F71" i="1"/>
  <c r="J71" i="1" s="1"/>
  <c r="F72" i="1"/>
  <c r="J72" i="1" s="1"/>
  <c r="F73" i="1"/>
  <c r="J73" i="1" s="1"/>
  <c r="F74" i="1"/>
  <c r="J74" i="1" s="1"/>
  <c r="F75" i="1"/>
  <c r="J75" i="1" s="1"/>
  <c r="F76" i="1"/>
  <c r="F77" i="1"/>
  <c r="F78" i="1"/>
  <c r="F79" i="1"/>
  <c r="F80" i="1"/>
  <c r="F81" i="1"/>
  <c r="J81" i="1" s="1"/>
  <c r="F82" i="1"/>
  <c r="F83" i="1"/>
  <c r="J83" i="1" s="1"/>
  <c r="F84" i="1"/>
  <c r="F85" i="1"/>
  <c r="F86" i="1"/>
  <c r="F87" i="1"/>
  <c r="F88" i="1"/>
  <c r="F89" i="1"/>
  <c r="F90" i="1"/>
  <c r="F91" i="1"/>
  <c r="F92" i="1"/>
  <c r="F93" i="1"/>
  <c r="F94" i="1"/>
  <c r="J94" i="1" s="1"/>
  <c r="F95" i="1"/>
  <c r="J95" i="1" s="1"/>
  <c r="F96" i="1"/>
  <c r="J96" i="1" s="1"/>
  <c r="F97" i="1"/>
  <c r="J97" i="1" s="1"/>
  <c r="F98" i="1"/>
  <c r="J98" i="1" s="1"/>
  <c r="F99" i="1"/>
  <c r="J99" i="1" s="1"/>
  <c r="F100" i="1"/>
  <c r="F101" i="1"/>
  <c r="F102" i="1"/>
  <c r="F103" i="1"/>
  <c r="F104" i="1"/>
  <c r="F105" i="1"/>
  <c r="J105" i="1" s="1"/>
  <c r="F106" i="1"/>
  <c r="J106" i="1" s="1"/>
  <c r="F107" i="1"/>
  <c r="J107" i="1" s="1"/>
  <c r="F108" i="1"/>
  <c r="F109" i="1"/>
  <c r="F110" i="1"/>
  <c r="F111" i="1"/>
  <c r="J6" i="1"/>
  <c r="J8" i="1"/>
  <c r="J9" i="1"/>
  <c r="K10" i="1"/>
  <c r="J15" i="1"/>
  <c r="J22" i="1"/>
  <c r="J31" i="1"/>
  <c r="J32" i="1"/>
  <c r="J35" i="1"/>
  <c r="J46" i="1"/>
  <c r="J47" i="1"/>
  <c r="J48" i="1"/>
  <c r="J54" i="1"/>
  <c r="J55" i="1"/>
  <c r="J56" i="1"/>
  <c r="J57" i="1"/>
  <c r="J58" i="1"/>
  <c r="J63" i="1"/>
  <c r="J70" i="1"/>
  <c r="J78" i="1"/>
  <c r="J79" i="1"/>
  <c r="J80" i="1"/>
  <c r="J86" i="1"/>
  <c r="J87" i="1"/>
  <c r="J88" i="1"/>
  <c r="J89" i="1"/>
  <c r="J90" i="1"/>
  <c r="J91" i="1"/>
  <c r="J102" i="1"/>
  <c r="J103" i="1"/>
  <c r="J110" i="1"/>
  <c r="J111" i="1"/>
  <c r="F3" i="1"/>
  <c r="J10" i="1"/>
  <c r="J4" i="1"/>
  <c r="J5" i="1"/>
  <c r="J12" i="1"/>
  <c r="J13" i="1"/>
  <c r="J20" i="1"/>
  <c r="J21" i="1"/>
  <c r="J28" i="1"/>
  <c r="J29" i="1"/>
  <c r="J30" i="1"/>
  <c r="J33" i="1"/>
  <c r="J34" i="1"/>
  <c r="J36" i="1"/>
  <c r="J37" i="1"/>
  <c r="J40" i="1"/>
  <c r="J44" i="1"/>
  <c r="J45" i="1"/>
  <c r="J52" i="1"/>
  <c r="J53" i="1"/>
  <c r="J60" i="1"/>
  <c r="J61" i="1"/>
  <c r="J68" i="1"/>
  <c r="J69" i="1"/>
  <c r="J76" i="1"/>
  <c r="J77" i="1"/>
  <c r="J82" i="1"/>
  <c r="J84" i="1"/>
  <c r="J85" i="1"/>
  <c r="J92" i="1"/>
  <c r="J93" i="1"/>
  <c r="J100" i="1"/>
  <c r="J101" i="1"/>
  <c r="J104" i="1"/>
  <c r="J108" i="1"/>
  <c r="J109" i="1"/>
  <c r="J3" i="1"/>
  <c r="K11" i="1" l="1"/>
  <c r="K18" i="1"/>
  <c r="K19" i="1"/>
  <c r="K22" i="1"/>
  <c r="K23" i="1"/>
  <c r="K24" i="1"/>
  <c r="K25" i="1"/>
  <c r="K26" i="1"/>
  <c r="K27" i="1"/>
  <c r="K35" i="1"/>
  <c r="K37" i="1"/>
  <c r="K41" i="1"/>
  <c r="K42" i="1"/>
  <c r="K43" i="1"/>
  <c r="K47" i="1"/>
  <c r="K48" i="1"/>
  <c r="K49" i="1"/>
  <c r="K50" i="1"/>
  <c r="K51" i="1"/>
  <c r="K59" i="1"/>
  <c r="K66" i="1"/>
  <c r="K67" i="1"/>
  <c r="K73" i="1"/>
  <c r="L73" i="1" s="1"/>
  <c r="K83" i="1"/>
  <c r="K86" i="1"/>
  <c r="K87" i="1"/>
  <c r="K88" i="1"/>
  <c r="K89" i="1"/>
  <c r="K90" i="1"/>
  <c r="L90" i="1" s="1"/>
  <c r="K91" i="1"/>
  <c r="K95" i="1"/>
  <c r="L95" i="1" s="1"/>
  <c r="K96" i="1"/>
  <c r="K97" i="1"/>
  <c r="L97" i="1" s="1"/>
  <c r="K99" i="1"/>
  <c r="L99" i="1" s="1"/>
  <c r="K105" i="1"/>
  <c r="K106" i="1"/>
  <c r="K107" i="1"/>
  <c r="K111" i="1"/>
  <c r="K8" i="1"/>
  <c r="K9" i="1"/>
  <c r="K21" i="1"/>
  <c r="K38" i="1"/>
  <c r="K53" i="1"/>
  <c r="K54" i="1"/>
  <c r="K55" i="1"/>
  <c r="K56" i="1"/>
  <c r="K58" i="1"/>
  <c r="K61" i="1"/>
  <c r="K62" i="1"/>
  <c r="K63" i="1"/>
  <c r="K74" i="1"/>
  <c r="L74" i="1" s="1"/>
  <c r="K75" i="1"/>
  <c r="L75" i="1" s="1"/>
  <c r="K98" i="1"/>
  <c r="L98" i="1" s="1"/>
  <c r="K110" i="1"/>
  <c r="K7" i="1"/>
  <c r="K32" i="1"/>
  <c r="K70" i="1"/>
  <c r="L70" i="1" s="1"/>
  <c r="K71" i="1"/>
  <c r="L71" i="1" s="1"/>
  <c r="K72" i="1"/>
  <c r="L72" i="1" s="1"/>
  <c r="K77" i="1"/>
  <c r="L77" i="1" s="1"/>
  <c r="K78" i="1"/>
  <c r="L78" i="1" s="1"/>
  <c r="K79" i="1"/>
  <c r="L79" i="1" s="1"/>
  <c r="K80" i="1"/>
  <c r="K81" i="1"/>
  <c r="K85" i="1"/>
  <c r="K94" i="1"/>
  <c r="L94" i="1" s="1"/>
  <c r="K14" i="1"/>
  <c r="K17" i="1"/>
  <c r="K39" i="1"/>
  <c r="K57" i="1"/>
  <c r="K101" i="1"/>
  <c r="L101" i="1" s="1"/>
  <c r="K102" i="1"/>
  <c r="L102" i="1" s="1"/>
  <c r="K16" i="1"/>
  <c r="K64" i="1"/>
  <c r="K65" i="1"/>
  <c r="K4" i="1"/>
  <c r="K5" i="1"/>
  <c r="K6" i="1"/>
  <c r="K12" i="1"/>
  <c r="K13" i="1"/>
  <c r="K15" i="1"/>
  <c r="K20" i="1"/>
  <c r="K28" i="1"/>
  <c r="K29" i="1"/>
  <c r="K30" i="1"/>
  <c r="K31" i="1"/>
  <c r="K33" i="1"/>
  <c r="K34" i="1"/>
  <c r="K36" i="1"/>
  <c r="K40" i="1"/>
  <c r="K44" i="1"/>
  <c r="K45" i="1"/>
  <c r="K46" i="1"/>
  <c r="K52" i="1"/>
  <c r="K60" i="1"/>
  <c r="K68" i="1"/>
  <c r="K69" i="1"/>
  <c r="K76" i="1"/>
  <c r="L76" i="1" s="1"/>
  <c r="K82" i="1"/>
  <c r="K84" i="1"/>
  <c r="K92" i="1"/>
  <c r="L92" i="1" s="1"/>
  <c r="K93" i="1"/>
  <c r="L93" i="1" s="1"/>
  <c r="K100" i="1"/>
  <c r="L100" i="1" s="1"/>
  <c r="K103" i="1"/>
  <c r="K104" i="1"/>
  <c r="K108" i="1"/>
  <c r="K109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3" i="1"/>
  <c r="G113" i="1"/>
  <c r="H113" i="1"/>
  <c r="G114" i="1"/>
  <c r="H114" i="1"/>
  <c r="G115" i="1"/>
  <c r="H115" i="1"/>
  <c r="G116" i="1"/>
  <c r="H116" i="1"/>
  <c r="G118" i="1"/>
  <c r="G119" i="1" s="1"/>
  <c r="G120" i="1" s="1"/>
  <c r="H118" i="1"/>
  <c r="H119" i="1" s="1"/>
  <c r="H120" i="1" l="1"/>
  <c r="G121" i="1"/>
  <c r="G122" i="1" s="1"/>
  <c r="L7" i="1"/>
  <c r="L16" i="1"/>
  <c r="L18" i="1"/>
  <c r="L45" i="1"/>
  <c r="L48" i="1"/>
  <c r="I118" i="1" l="1"/>
  <c r="I119" i="1" s="1"/>
  <c r="I120" i="1" s="1"/>
  <c r="I113" i="1"/>
  <c r="I116" i="1"/>
  <c r="I115" i="1"/>
  <c r="I114" i="1"/>
  <c r="L106" i="1"/>
  <c r="M98" i="1"/>
  <c r="L82" i="1"/>
  <c r="L66" i="1"/>
  <c r="L58" i="1"/>
  <c r="L50" i="1"/>
  <c r="L42" i="1"/>
  <c r="L34" i="1"/>
  <c r="L26" i="1"/>
  <c r="L10" i="1"/>
  <c r="F115" i="1"/>
  <c r="F114" i="1"/>
  <c r="F113" i="1"/>
  <c r="F116" i="1"/>
  <c r="L105" i="1"/>
  <c r="M105" i="1" s="1"/>
  <c r="L89" i="1"/>
  <c r="L81" i="1"/>
  <c r="L65" i="1"/>
  <c r="L57" i="1"/>
  <c r="L49" i="1"/>
  <c r="L41" i="1"/>
  <c r="L33" i="1"/>
  <c r="L25" i="1"/>
  <c r="L17" i="1"/>
  <c r="L9" i="1"/>
  <c r="L104" i="1"/>
  <c r="M104" i="1" s="1"/>
  <c r="L88" i="1"/>
  <c r="L80" i="1"/>
  <c r="L64" i="1"/>
  <c r="L56" i="1"/>
  <c r="L40" i="1"/>
  <c r="L32" i="1"/>
  <c r="L24" i="1"/>
  <c r="L8" i="1"/>
  <c r="L111" i="1"/>
  <c r="L103" i="1"/>
  <c r="M103" i="1" s="1"/>
  <c r="L87" i="1"/>
  <c r="L63" i="1"/>
  <c r="L55" i="1"/>
  <c r="L47" i="1"/>
  <c r="L39" i="1"/>
  <c r="L31" i="1"/>
  <c r="L23" i="1"/>
  <c r="L110" i="1"/>
  <c r="M102" i="1"/>
  <c r="L86" i="1"/>
  <c r="L54" i="1"/>
  <c r="L46" i="1"/>
  <c r="L38" i="1"/>
  <c r="L30" i="1"/>
  <c r="L22" i="1"/>
  <c r="L6" i="1"/>
  <c r="L109" i="1"/>
  <c r="M101" i="1"/>
  <c r="L85" i="1"/>
  <c r="L69" i="1"/>
  <c r="L61" i="1"/>
  <c r="L53" i="1"/>
  <c r="L37" i="1"/>
  <c r="L29" i="1"/>
  <c r="L21" i="1"/>
  <c r="L13" i="1"/>
  <c r="L5" i="1"/>
  <c r="L108" i="1"/>
  <c r="M100" i="1"/>
  <c r="L84" i="1"/>
  <c r="L68" i="1"/>
  <c r="L60" i="1"/>
  <c r="L52" i="1"/>
  <c r="L44" i="1"/>
  <c r="L36" i="1"/>
  <c r="L28" i="1"/>
  <c r="L20" i="1"/>
  <c r="L12" i="1"/>
  <c r="L107" i="1"/>
  <c r="M99" i="1"/>
  <c r="L83" i="1"/>
  <c r="L67" i="1"/>
  <c r="L51" i="1"/>
  <c r="L43" i="1"/>
  <c r="L35" i="1"/>
  <c r="L27" i="1"/>
  <c r="L19" i="1"/>
  <c r="L11" i="1"/>
  <c r="G123" i="1"/>
  <c r="G124" i="1" s="1"/>
  <c r="G125" i="1" s="1"/>
  <c r="H121" i="1"/>
  <c r="I121" i="1" l="1"/>
  <c r="I122" i="1" s="1"/>
  <c r="L4" i="1"/>
  <c r="H122" i="1"/>
  <c r="G126" i="1"/>
  <c r="G127" i="1" s="1"/>
  <c r="L15" i="1"/>
  <c r="M15" i="1" s="1"/>
  <c r="M19" i="1"/>
  <c r="M27" i="1"/>
  <c r="M35" i="1"/>
  <c r="M43" i="1"/>
  <c r="M51" i="1"/>
  <c r="M59" i="1"/>
  <c r="M67" i="1"/>
  <c r="M83" i="1"/>
  <c r="M91" i="1"/>
  <c r="M106" i="1"/>
  <c r="M37" i="1"/>
  <c r="M20" i="1"/>
  <c r="M36" i="1"/>
  <c r="M60" i="1"/>
  <c r="M76" i="1"/>
  <c r="M84" i="1"/>
  <c r="M92" i="1"/>
  <c r="M55" i="1"/>
  <c r="M63" i="1"/>
  <c r="M71" i="1"/>
  <c r="M79" i="1"/>
  <c r="M87" i="1"/>
  <c r="M95" i="1"/>
  <c r="M110" i="1"/>
  <c r="M28" i="1"/>
  <c r="M44" i="1"/>
  <c r="M52" i="1"/>
  <c r="M68" i="1"/>
  <c r="M107" i="1"/>
  <c r="M75" i="1"/>
  <c r="M111" i="1"/>
  <c r="M109" i="1"/>
  <c r="M94" i="1"/>
  <c r="M86" i="1"/>
  <c r="M78" i="1"/>
  <c r="M70" i="1"/>
  <c r="M62" i="1"/>
  <c r="M54" i="1"/>
  <c r="M46" i="1"/>
  <c r="M38" i="1"/>
  <c r="M82" i="1"/>
  <c r="M66" i="1"/>
  <c r="M50" i="1"/>
  <c r="M42" i="1"/>
  <c r="M34" i="1"/>
  <c r="M26" i="1"/>
  <c r="M18" i="1"/>
  <c r="M10" i="1"/>
  <c r="M33" i="1"/>
  <c r="M25" i="1"/>
  <c r="M17" i="1"/>
  <c r="M9" i="1"/>
  <c r="M47" i="1"/>
  <c r="M96" i="1"/>
  <c r="M85" i="1"/>
  <c r="M69" i="1"/>
  <c r="M61" i="1"/>
  <c r="M53" i="1"/>
  <c r="M45" i="1"/>
  <c r="M29" i="1"/>
  <c r="M21" i="1"/>
  <c r="M13" i="1"/>
  <c r="M77" i="1"/>
  <c r="M58" i="1"/>
  <c r="M89" i="1"/>
  <c r="M73" i="1"/>
  <c r="M57" i="1"/>
  <c r="M32" i="1"/>
  <c r="M16" i="1"/>
  <c r="M8" i="1"/>
  <c r="M93" i="1"/>
  <c r="M108" i="1"/>
  <c r="M81" i="1"/>
  <c r="M65" i="1"/>
  <c r="M49" i="1"/>
  <c r="M41" i="1"/>
  <c r="M97" i="1"/>
  <c r="M88" i="1"/>
  <c r="M80" i="1"/>
  <c r="M64" i="1"/>
  <c r="M48" i="1"/>
  <c r="M40" i="1"/>
  <c r="M72" i="1"/>
  <c r="M56" i="1"/>
  <c r="M30" i="1"/>
  <c r="M5" i="1"/>
  <c r="M12" i="1"/>
  <c r="M6" i="1"/>
  <c r="M22" i="1"/>
  <c r="M24" i="1"/>
  <c r="M90" i="1"/>
  <c r="M31" i="1"/>
  <c r="M39" i="1"/>
  <c r="M74" i="1"/>
  <c r="M7" i="1"/>
  <c r="M11" i="1"/>
  <c r="M23" i="1"/>
  <c r="I123" i="1" l="1"/>
  <c r="I124" i="1" s="1"/>
  <c r="L14" i="1"/>
  <c r="M4" i="1"/>
  <c r="H123" i="1"/>
  <c r="I125" i="1" l="1"/>
  <c r="I126" i="1" s="1"/>
  <c r="I127" i="1" s="1"/>
  <c r="M14" i="1"/>
  <c r="H124" i="1"/>
  <c r="H125" i="1" s="1"/>
  <c r="H126" i="1" s="1"/>
  <c r="H127" i="1" s="1"/>
  <c r="G129" i="1"/>
  <c r="H129" i="1" l="1"/>
  <c r="L3" i="1"/>
  <c r="K113" i="1"/>
  <c r="L115" i="1" l="1"/>
  <c r="K115" i="1"/>
  <c r="L114" i="1"/>
  <c r="K118" i="1"/>
  <c r="K119" i="1" s="1"/>
  <c r="K116" i="1"/>
  <c r="L116" i="1"/>
  <c r="L113" i="1"/>
  <c r="L118" i="1"/>
  <c r="M3" i="1"/>
  <c r="K114" i="1"/>
  <c r="K120" i="1" l="1"/>
  <c r="L119" i="1"/>
  <c r="L120" i="1" l="1"/>
  <c r="K121" i="1"/>
  <c r="L121" i="1" l="1"/>
  <c r="K122" i="1"/>
  <c r="L122" i="1" l="1"/>
  <c r="L123" i="1" s="1"/>
  <c r="K123" i="1"/>
  <c r="L124" i="1" l="1"/>
  <c r="L125" i="1" s="1"/>
  <c r="L126" i="1" s="1"/>
  <c r="L127" i="1" s="1"/>
  <c r="L129" i="1" s="1"/>
  <c r="K124" i="1"/>
  <c r="K125" i="1" s="1"/>
  <c r="K126" i="1" s="1"/>
  <c r="K127" i="1" s="1"/>
  <c r="K129" i="1" s="1"/>
  <c r="L130" i="1" l="1"/>
  <c r="K130" i="1"/>
</calcChain>
</file>

<file path=xl/sharedStrings.xml><?xml version="1.0" encoding="utf-8"?>
<sst xmlns="http://schemas.openxmlformats.org/spreadsheetml/2006/main" count="80" uniqueCount="54">
  <si>
    <t>學期成績</t>
  </si>
  <si>
    <t>累計總分</t>
    <phoneticPr fontId="2" type="noConversion"/>
  </si>
  <si>
    <t>90-99</t>
  </si>
  <si>
    <t>80-89</t>
  </si>
  <si>
    <t>70-79</t>
  </si>
  <si>
    <t>60-69</t>
  </si>
  <si>
    <t>50-59</t>
  </si>
  <si>
    <t>40-49</t>
  </si>
  <si>
    <t>30-39</t>
  </si>
  <si>
    <t>20-29</t>
  </si>
  <si>
    <t>10-19</t>
  </si>
  <si>
    <t>0-9</t>
  </si>
  <si>
    <r>
      <rPr>
        <sz val="12"/>
        <rFont val="新細明體"/>
        <family val="1"/>
        <charset val="136"/>
      </rPr>
      <t>平均</t>
    </r>
    <phoneticPr fontId="2" type="noConversion"/>
  </si>
  <si>
    <r>
      <rPr>
        <sz val="12"/>
        <rFont val="新細明體"/>
        <family val="1"/>
        <charset val="136"/>
      </rPr>
      <t>標準差</t>
    </r>
    <phoneticPr fontId="2" type="noConversion"/>
  </si>
  <si>
    <r>
      <rPr>
        <sz val="12"/>
        <rFont val="新細明體"/>
        <family val="1"/>
        <charset val="136"/>
      </rPr>
      <t>最高分</t>
    </r>
    <phoneticPr fontId="2" type="noConversion"/>
  </si>
  <si>
    <r>
      <rPr>
        <sz val="12"/>
        <rFont val="新細明體"/>
        <family val="1"/>
        <charset val="136"/>
      </rPr>
      <t>最低分</t>
    </r>
    <phoneticPr fontId="2" type="noConversion"/>
  </si>
  <si>
    <t>Sorry人數</t>
    <phoneticPr fontId="2" type="noConversion"/>
  </si>
  <si>
    <t>學號</t>
  </si>
  <si>
    <t>點名加分</t>
    <phoneticPr fontId="2" type="noConversion"/>
  </si>
  <si>
    <t>90-100</t>
    <phoneticPr fontId="2" type="noConversion"/>
  </si>
  <si>
    <t>80-89</t>
    <phoneticPr fontId="2" type="noConversion"/>
  </si>
  <si>
    <t>70-79</t>
    <phoneticPr fontId="2" type="noConversion"/>
  </si>
  <si>
    <t>60-69</t>
    <phoneticPr fontId="2" type="noConversion"/>
  </si>
  <si>
    <t>50-59</t>
    <phoneticPr fontId="2" type="noConversion"/>
  </si>
  <si>
    <t>40-49</t>
    <phoneticPr fontId="2" type="noConversion"/>
  </si>
  <si>
    <t>30-39</t>
    <phoneticPr fontId="2" type="noConversion"/>
  </si>
  <si>
    <t>20-29</t>
    <phoneticPr fontId="2" type="noConversion"/>
  </si>
  <si>
    <t>0-9</t>
    <phoneticPr fontId="2" type="noConversion"/>
  </si>
  <si>
    <t>10-19</t>
    <phoneticPr fontId="2" type="noConversion"/>
  </si>
  <si>
    <t>作業成績 (30%)</t>
    <phoneticPr fontId="2" type="noConversion"/>
  </si>
  <si>
    <t>期末考缺考，學期成績以零分計。</t>
    <phoneticPr fontId="2" type="noConversion"/>
  </si>
  <si>
    <t>期末考病假，總分乘以10/7計。</t>
    <phoneticPr fontId="2" type="noConversion"/>
  </si>
  <si>
    <t>期末考 (30%)</t>
    <phoneticPr fontId="2" type="noConversion"/>
  </si>
  <si>
    <t>恭喜獲得本班最高分，但總分超過一百分，學期成績以99分計。</t>
    <phoneticPr fontId="2" type="noConversion"/>
  </si>
  <si>
    <t>無此人</t>
    <phoneticPr fontId="2" type="noConversion"/>
  </si>
  <si>
    <r>
      <t>113</t>
    </r>
    <r>
      <rPr>
        <sz val="12"/>
        <rFont val="新細明體"/>
        <family val="1"/>
        <charset val="136"/>
      </rPr>
      <t>離散數學</t>
    </r>
    <phoneticPr fontId="2" type="noConversion"/>
  </si>
  <si>
    <t>作業一(110)</t>
  </si>
  <si>
    <t>作業二(140)</t>
  </si>
  <si>
    <t>作業三(100)</t>
  </si>
  <si>
    <t>作業四(150)</t>
  </si>
  <si>
    <t>作業五(120)</t>
  </si>
  <si>
    <t>作業六 (190)</t>
  </si>
  <si>
    <t>繳交次數</t>
  </si>
  <si>
    <t>作業總成績</t>
  </si>
  <si>
    <t>-</t>
  </si>
  <si>
    <t>缺考</t>
  </si>
  <si>
    <t>平時成績(10%)</t>
    <phoneticPr fontId="2" type="noConversion"/>
  </si>
  <si>
    <t>期中考1 (30%)</t>
    <phoneticPr fontId="2" type="noConversion"/>
  </si>
  <si>
    <t>恭喜獲得高分，但總分超過一百分，學期成績以99分計。</t>
  </si>
  <si>
    <t>恭喜獲得高分，但總分超過一百分，學期成績以99分計。</t>
    <phoneticPr fontId="2" type="noConversion"/>
  </si>
  <si>
    <t>病假</t>
    <phoneticPr fontId="2" type="noConversion"/>
  </si>
  <si>
    <t>9/25點名</t>
    <phoneticPr fontId="2" type="noConversion"/>
  </si>
  <si>
    <t>11/6點名</t>
    <phoneticPr fontId="2" type="noConversion"/>
  </si>
  <si>
    <t>12/11點名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</si>
</sst>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;[Red]0.00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12"/>
      <color indexed="10"/>
      <name val="Times New Roman"/>
      <family val="1"/>
    </font>
    <font>
      <sz val="11"/>
      <color rgb="FF000000"/>
      <name val="Calibri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theme="1"/>
      <name val="Times New Roman"/>
      <family val="1"/>
    </font>
    <font>
      <b/>
      <sz val="12"/>
      <color rgb="FFFF0000"/>
      <name val="新細明體"/>
      <family val="1"/>
      <charset val="136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EA4335"/>
      <name val="Calibri"/>
      <family val="2"/>
    </font>
    <font>
      <sz val="10"/>
      <name val="Arial"/>
      <family val="2"/>
    </font>
    <font>
      <sz val="11"/>
      <color rgb="FF1155CC"/>
      <name val="Calibri"/>
      <family val="2"/>
    </font>
    <font>
      <sz val="11"/>
      <color rgb="FFB4A7D6"/>
      <name val="Calibri"/>
      <family val="2"/>
    </font>
    <font>
      <sz val="12"/>
      <color rgb="FFFF0000"/>
      <name val="PMingLiU"/>
      <family val="1"/>
      <charset val="136"/>
    </font>
    <font>
      <sz val="12"/>
      <color theme="1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111">
    <xf numFmtId="0" fontId="0" fillId="0" borderId="0" xfId="0"/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176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176" fontId="6" fillId="4" borderId="5" xfId="0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6" fontId="3" fillId="5" borderId="6" xfId="0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/>
    </xf>
    <xf numFmtId="176" fontId="3" fillId="5" borderId="11" xfId="0" applyNumberFormat="1" applyFont="1" applyFill="1" applyBorder="1" applyAlignment="1">
      <alignment horizontal="center"/>
    </xf>
    <xf numFmtId="176" fontId="3" fillId="2" borderId="10" xfId="0" applyNumberFormat="1" applyFont="1" applyFill="1" applyBorder="1" applyAlignment="1">
      <alignment horizontal="center"/>
    </xf>
    <xf numFmtId="176" fontId="6" fillId="4" borderId="16" xfId="0" applyNumberFormat="1" applyFont="1" applyFill="1" applyBorder="1" applyAlignment="1">
      <alignment horizontal="center"/>
    </xf>
    <xf numFmtId="176" fontId="3" fillId="2" borderId="17" xfId="0" applyNumberFormat="1" applyFont="1" applyFill="1" applyBorder="1" applyAlignment="1">
      <alignment horizontal="center"/>
    </xf>
    <xf numFmtId="176" fontId="3" fillId="5" borderId="17" xfId="0" applyNumberFormat="1" applyFont="1" applyFill="1" applyBorder="1"/>
    <xf numFmtId="176" fontId="3" fillId="5" borderId="3" xfId="0" applyNumberFormat="1" applyFont="1" applyFill="1" applyBorder="1"/>
    <xf numFmtId="176" fontId="3" fillId="2" borderId="18" xfId="0" applyNumberFormat="1" applyFont="1" applyFill="1" applyBorder="1" applyAlignment="1">
      <alignment horizontal="center"/>
    </xf>
    <xf numFmtId="176" fontId="3" fillId="5" borderId="18" xfId="0" applyNumberFormat="1" applyFont="1" applyFill="1" applyBorder="1"/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76" fontId="3" fillId="4" borderId="21" xfId="0" applyNumberFormat="1" applyFont="1" applyFill="1" applyBorder="1" applyAlignment="1">
      <alignment horizontal="center"/>
    </xf>
    <xf numFmtId="176" fontId="3" fillId="4" borderId="6" xfId="0" applyNumberFormat="1" applyFont="1" applyFill="1" applyBorder="1" applyAlignment="1">
      <alignment horizontal="center"/>
    </xf>
    <xf numFmtId="176" fontId="3" fillId="4" borderId="22" xfId="0" applyNumberFormat="1" applyFont="1" applyFill="1" applyBorder="1" applyAlignment="1">
      <alignment horizont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6" borderId="10" xfId="0" applyNumberFormat="1" applyFont="1" applyFill="1" applyBorder="1" applyAlignment="1">
      <alignment horizontal="center"/>
    </xf>
    <xf numFmtId="176" fontId="3" fillId="4" borderId="30" xfId="0" applyNumberFormat="1" applyFont="1" applyFill="1" applyBorder="1" applyAlignment="1">
      <alignment horizontal="center"/>
    </xf>
    <xf numFmtId="176" fontId="3" fillId="4" borderId="31" xfId="0" applyNumberFormat="1" applyFont="1" applyFill="1" applyBorder="1" applyAlignment="1">
      <alignment horizontal="center"/>
    </xf>
    <xf numFmtId="176" fontId="3" fillId="4" borderId="32" xfId="0" applyNumberFormat="1" applyFont="1" applyFill="1" applyBorder="1" applyAlignment="1">
      <alignment horizontal="center"/>
    </xf>
    <xf numFmtId="176" fontId="3" fillId="4" borderId="33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/>
    <xf numFmtId="0" fontId="0" fillId="0" borderId="0" xfId="0" applyAlignment="1">
      <alignment horizontal="center"/>
    </xf>
    <xf numFmtId="0" fontId="5" fillId="0" borderId="0" xfId="2" applyFont="1" applyAlignment="1">
      <alignment horizontal="center" vertical="center"/>
    </xf>
    <xf numFmtId="0" fontId="3" fillId="7" borderId="24" xfId="2" applyFont="1" applyFill="1" applyBorder="1" applyAlignment="1">
      <alignment horizontal="center" vertical="center"/>
    </xf>
    <xf numFmtId="0" fontId="5" fillId="7" borderId="7" xfId="2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 vertical="center"/>
    </xf>
    <xf numFmtId="49" fontId="0" fillId="2" borderId="35" xfId="0" applyNumberFormat="1" applyFill="1" applyBorder="1" applyAlignment="1">
      <alignment horizontal="left"/>
    </xf>
    <xf numFmtId="49" fontId="0" fillId="5" borderId="35" xfId="0" applyNumberFormat="1" applyFill="1" applyBorder="1" applyAlignment="1">
      <alignment horizontal="left"/>
    </xf>
    <xf numFmtId="49" fontId="4" fillId="4" borderId="37" xfId="0" applyNumberFormat="1" applyFont="1" applyFill="1" applyBorder="1" applyAlignment="1">
      <alignment horizontal="left"/>
    </xf>
    <xf numFmtId="49" fontId="4" fillId="4" borderId="38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176" fontId="3" fillId="8" borderId="11" xfId="0" applyNumberFormat="1" applyFont="1" applyFill="1" applyBorder="1" applyAlignment="1">
      <alignment horizontal="center"/>
    </xf>
    <xf numFmtId="176" fontId="3" fillId="8" borderId="6" xfId="0" applyNumberFormat="1" applyFont="1" applyFill="1" applyBorder="1" applyAlignment="1">
      <alignment horizontal="center"/>
    </xf>
    <xf numFmtId="176" fontId="3" fillId="8" borderId="39" xfId="0" applyNumberFormat="1" applyFont="1" applyFill="1" applyBorder="1" applyAlignment="1">
      <alignment horizontal="center"/>
    </xf>
    <xf numFmtId="176" fontId="3" fillId="8" borderId="10" xfId="0" applyNumberFormat="1" applyFont="1" applyFill="1" applyBorder="1" applyAlignment="1">
      <alignment horizontal="center"/>
    </xf>
    <xf numFmtId="176" fontId="3" fillId="8" borderId="21" xfId="0" applyNumberFormat="1" applyFont="1" applyFill="1" applyBorder="1"/>
    <xf numFmtId="176" fontId="3" fillId="8" borderId="6" xfId="0" applyNumberFormat="1" applyFont="1" applyFill="1" applyBorder="1"/>
    <xf numFmtId="176" fontId="3" fillId="8" borderId="22" xfId="0" applyNumberFormat="1" applyFont="1" applyFill="1" applyBorder="1"/>
    <xf numFmtId="49" fontId="4" fillId="0" borderId="0" xfId="0" applyNumberFormat="1" applyFont="1"/>
    <xf numFmtId="49" fontId="0" fillId="8" borderId="40" xfId="0" applyNumberFormat="1" applyFill="1" applyBorder="1" applyAlignment="1">
      <alignment horizontal="center"/>
    </xf>
    <xf numFmtId="0" fontId="3" fillId="0" borderId="2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176" fontId="3" fillId="5" borderId="39" xfId="0" applyNumberFormat="1" applyFont="1" applyFill="1" applyBorder="1" applyAlignment="1">
      <alignment horizontal="center"/>
    </xf>
    <xf numFmtId="176" fontId="8" fillId="3" borderId="14" xfId="0" applyNumberFormat="1" applyFont="1" applyFill="1" applyBorder="1" applyAlignment="1">
      <alignment horizontal="center"/>
    </xf>
    <xf numFmtId="176" fontId="8" fillId="3" borderId="3" xfId="0" applyNumberFormat="1" applyFont="1" applyFill="1" applyBorder="1" applyAlignment="1">
      <alignment horizontal="center"/>
    </xf>
    <xf numFmtId="0" fontId="9" fillId="0" borderId="0" xfId="0" applyFont="1"/>
    <xf numFmtId="176" fontId="0" fillId="0" borderId="0" xfId="0" applyNumberFormat="1"/>
    <xf numFmtId="176" fontId="10" fillId="3" borderId="13" xfId="0" applyNumberFormat="1" applyFont="1" applyFill="1" applyBorder="1" applyAlignment="1">
      <alignment horizontal="center"/>
    </xf>
    <xf numFmtId="176" fontId="10" fillId="3" borderId="4" xfId="0" applyNumberFormat="1" applyFont="1" applyFill="1" applyBorder="1" applyAlignment="1">
      <alignment horizontal="center"/>
    </xf>
    <xf numFmtId="176" fontId="10" fillId="3" borderId="3" xfId="0" applyNumberFormat="1" applyFont="1" applyFill="1" applyBorder="1" applyAlignment="1">
      <alignment horizontal="center"/>
    </xf>
    <xf numFmtId="176" fontId="10" fillId="3" borderId="15" xfId="0" applyNumberFormat="1" applyFont="1" applyFill="1" applyBorder="1" applyAlignment="1">
      <alignment horizontal="center"/>
    </xf>
    <xf numFmtId="176" fontId="10" fillId="3" borderId="12" xfId="0" applyNumberFormat="1" applyFont="1" applyFill="1" applyBorder="1" applyAlignment="1">
      <alignment horizontal="center"/>
    </xf>
    <xf numFmtId="176" fontId="8" fillId="3" borderId="4" xfId="0" applyNumberFormat="1" applyFont="1" applyFill="1" applyBorder="1" applyAlignment="1">
      <alignment horizontal="center"/>
    </xf>
    <xf numFmtId="176" fontId="8" fillId="3" borderId="12" xfId="0" applyNumberFormat="1" applyFont="1" applyFill="1" applyBorder="1" applyAlignment="1">
      <alignment horizontal="center"/>
    </xf>
    <xf numFmtId="0" fontId="11" fillId="0" borderId="0" xfId="0" applyFont="1"/>
    <xf numFmtId="176" fontId="0" fillId="8" borderId="41" xfId="0" applyNumberForma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49" fontId="0" fillId="5" borderId="40" xfId="0" applyNumberFormat="1" applyFill="1" applyBorder="1" applyAlignment="1">
      <alignment horizontal="left"/>
    </xf>
    <xf numFmtId="176" fontId="3" fillId="5" borderId="21" xfId="0" applyNumberFormat="1" applyFont="1" applyFill="1" applyBorder="1"/>
    <xf numFmtId="176" fontId="3" fillId="5" borderId="6" xfId="0" applyNumberFormat="1" applyFont="1" applyFill="1" applyBorder="1"/>
    <xf numFmtId="176" fontId="3" fillId="5" borderId="22" xfId="0" applyNumberFormat="1" applyFont="1" applyFill="1" applyBorder="1"/>
    <xf numFmtId="176" fontId="19" fillId="0" borderId="0" xfId="0" applyNumberFormat="1" applyFont="1" applyAlignment="1">
      <alignment horizontal="center"/>
    </xf>
    <xf numFmtId="49" fontId="19" fillId="3" borderId="36" xfId="0" applyNumberFormat="1" applyFont="1" applyFill="1" applyBorder="1" applyAlignment="1">
      <alignment horizontal="left"/>
    </xf>
    <xf numFmtId="49" fontId="19" fillId="3" borderId="35" xfId="0" applyNumberFormat="1" applyFont="1" applyFill="1" applyBorder="1" applyAlignment="1">
      <alignment horizontal="left"/>
    </xf>
    <xf numFmtId="176" fontId="10" fillId="3" borderId="10" xfId="0" applyNumberFormat="1" applyFont="1" applyFill="1" applyBorder="1" applyAlignment="1">
      <alignment horizontal="center"/>
    </xf>
    <xf numFmtId="176" fontId="10" fillId="3" borderId="17" xfId="0" applyNumberFormat="1" applyFont="1" applyFill="1" applyBorder="1"/>
    <xf numFmtId="176" fontId="10" fillId="3" borderId="3" xfId="0" applyNumberFormat="1" applyFont="1" applyFill="1" applyBorder="1"/>
    <xf numFmtId="176" fontId="10" fillId="3" borderId="18" xfId="0" applyNumberFormat="1" applyFont="1" applyFill="1" applyBorder="1"/>
    <xf numFmtId="0" fontId="10" fillId="0" borderId="0" xfId="0" applyFont="1"/>
    <xf numFmtId="176" fontId="10" fillId="0" borderId="0" xfId="0" applyNumberFormat="1" applyFont="1" applyAlignment="1">
      <alignment horizontal="center"/>
    </xf>
    <xf numFmtId="177" fontId="10" fillId="0" borderId="0" xfId="0" applyNumberFormat="1" applyFont="1" applyAlignment="1">
      <alignment horizontal="center"/>
    </xf>
    <xf numFmtId="176" fontId="18" fillId="3" borderId="3" xfId="0" applyNumberFormat="1" applyFont="1" applyFill="1" applyBorder="1" applyAlignment="1">
      <alignment horizontal="center"/>
    </xf>
    <xf numFmtId="0" fontId="3" fillId="9" borderId="24" xfId="2" applyFont="1" applyFill="1" applyBorder="1" applyAlignment="1">
      <alignment horizontal="center" vertical="center"/>
    </xf>
    <xf numFmtId="0" fontId="5" fillId="9" borderId="7" xfId="2" applyFont="1" applyFill="1" applyBorder="1" applyAlignment="1">
      <alignment horizontal="center" vertical="center"/>
    </xf>
    <xf numFmtId="176" fontId="3" fillId="9" borderId="6" xfId="0" applyNumberFormat="1" applyFont="1" applyFill="1" applyBorder="1" applyAlignment="1">
      <alignment horizontal="center"/>
    </xf>
    <xf numFmtId="176" fontId="3" fillId="9" borderId="3" xfId="0" applyNumberFormat="1" applyFont="1" applyFill="1" applyBorder="1" applyAlignment="1">
      <alignment horizontal="center"/>
    </xf>
    <xf numFmtId="176" fontId="8" fillId="9" borderId="4" xfId="0" applyNumberFormat="1" applyFont="1" applyFill="1" applyBorder="1" applyAlignment="1">
      <alignment horizontal="center"/>
    </xf>
    <xf numFmtId="176" fontId="8" fillId="9" borderId="3" xfId="0" applyNumberFormat="1" applyFont="1" applyFill="1" applyBorder="1" applyAlignment="1">
      <alignment horizontal="center"/>
    </xf>
    <xf numFmtId="176" fontId="6" fillId="9" borderId="5" xfId="0" applyNumberFormat="1" applyFont="1" applyFill="1" applyBorder="1" applyAlignment="1">
      <alignment horizontal="center"/>
    </xf>
    <xf numFmtId="0" fontId="4" fillId="9" borderId="0" xfId="0" applyFont="1" applyFill="1"/>
    <xf numFmtId="0" fontId="9" fillId="9" borderId="0" xfId="0" applyFont="1" applyFill="1"/>
    <xf numFmtId="176" fontId="10" fillId="9" borderId="4" xfId="0" applyNumberFormat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4"/>
  <sheetViews>
    <sheetView tabSelected="1" workbookViewId="0">
      <pane xSplit="2" topLeftCell="C1" activePane="topRight" state="frozen"/>
      <selection activeCell="B9" sqref="B9"/>
      <selection pane="topRight"/>
    </sheetView>
  </sheetViews>
  <sheetFormatPr baseColWidth="10" defaultColWidth="11.5" defaultRowHeight="16"/>
  <cols>
    <col min="1" max="1" width="11" style="37" customWidth="1"/>
    <col min="2" max="2" width="3" style="1" customWidth="1"/>
    <col min="3" max="4" width="11.1640625" style="4" customWidth="1"/>
    <col min="5" max="5" width="11.5" style="4" customWidth="1"/>
    <col min="6" max="6" width="8.5" style="4" customWidth="1"/>
    <col min="7" max="7" width="10.5" style="90" customWidth="1"/>
    <col min="8" max="8" width="10" style="90" customWidth="1"/>
    <col min="9" max="9" width="12.5" style="4" customWidth="1"/>
    <col min="10" max="10" width="9.83203125" style="4" customWidth="1"/>
    <col min="11" max="11" width="10.1640625" style="4" customWidth="1"/>
    <col min="12" max="12" width="10.83203125" style="43" customWidth="1"/>
    <col min="13" max="13" width="9.5" bestFit="1" customWidth="1"/>
    <col min="14" max="14" width="8.83203125" customWidth="1"/>
    <col min="15" max="15" width="5.1640625" customWidth="1"/>
    <col min="16" max="16" width="7.1640625" style="44" customWidth="1"/>
    <col min="17" max="17" width="7.5" customWidth="1"/>
    <col min="18" max="18" width="7.1640625" customWidth="1"/>
    <col min="19" max="255" width="8.83203125" customWidth="1"/>
  </cols>
  <sheetData>
    <row r="1" spans="1:16" ht="17" thickBot="1">
      <c r="A1" s="49" t="s">
        <v>35</v>
      </c>
      <c r="C1" s="79" t="s">
        <v>18</v>
      </c>
      <c r="D1" s="79"/>
      <c r="E1" s="79"/>
      <c r="P1"/>
    </row>
    <row r="2" spans="1:16" s="54" customFormat="1" ht="17" thickBot="1">
      <c r="A2" s="49"/>
      <c r="B2" s="5"/>
      <c r="C2" s="63" t="s">
        <v>51</v>
      </c>
      <c r="D2" s="63" t="s">
        <v>52</v>
      </c>
      <c r="E2" s="63" t="s">
        <v>53</v>
      </c>
      <c r="F2" s="50" t="s">
        <v>18</v>
      </c>
      <c r="G2" s="91" t="s">
        <v>47</v>
      </c>
      <c r="H2" s="92" t="s">
        <v>32</v>
      </c>
      <c r="I2" s="51" t="s">
        <v>29</v>
      </c>
      <c r="J2" s="86" t="s">
        <v>46</v>
      </c>
      <c r="K2" s="52" t="s">
        <v>1</v>
      </c>
      <c r="L2" s="53" t="s">
        <v>0</v>
      </c>
    </row>
    <row r="3" spans="1:16" ht="18" thickTop="1">
      <c r="A3" s="30">
        <v>106321073</v>
      </c>
      <c r="B3" s="13"/>
      <c r="C3" s="55"/>
      <c r="D3" s="55"/>
      <c r="E3" s="55"/>
      <c r="F3" s="7">
        <f>SUM(C3:E3)</f>
        <v>0</v>
      </c>
      <c r="G3" s="71">
        <v>50</v>
      </c>
      <c r="H3" s="67" t="s">
        <v>45</v>
      </c>
      <c r="I3" s="16">
        <f>作業!K2</f>
        <v>10.56790123</v>
      </c>
      <c r="J3" s="16">
        <f>IF(H3="缺考", 0, 4+2*F3)</f>
        <v>0</v>
      </c>
      <c r="K3" s="18">
        <f>IF(H3="缺考", 0, F3+IF(G3 = "缺考", 0, G3)*0.3+H3*0.3+I3*0.3+J3)</f>
        <v>0</v>
      </c>
      <c r="L3" s="18">
        <f>ROUND(K3,0)</f>
        <v>0</v>
      </c>
      <c r="M3" s="3" t="str">
        <f t="shared" ref="M3:M34" si="0">IF(L3&gt;59," ","Sorry...")</f>
        <v>Sorry...</v>
      </c>
      <c r="N3" s="69" t="s">
        <v>30</v>
      </c>
      <c r="P3"/>
    </row>
    <row r="4" spans="1:16" ht="17">
      <c r="A4" s="31">
        <v>108321057</v>
      </c>
      <c r="B4" s="12"/>
      <c r="C4" s="56">
        <v>1</v>
      </c>
      <c r="D4" s="56"/>
      <c r="E4" s="56"/>
      <c r="F4" s="7">
        <f t="shared" ref="F4:F67" si="1">SUM(C4:E4)</f>
        <v>1</v>
      </c>
      <c r="G4" s="72">
        <v>47</v>
      </c>
      <c r="H4" s="73">
        <v>54</v>
      </c>
      <c r="I4" s="11">
        <f>作業!K3</f>
        <v>91.461728399999998</v>
      </c>
      <c r="J4" s="11">
        <f t="shared" ref="J4:J67" si="2">IF(H4="缺考", 0, 4+2*F4)</f>
        <v>6</v>
      </c>
      <c r="K4" s="8">
        <f t="shared" ref="K4:K67" si="3">IF(H4="缺考", 0, F4+IF(G4 = "缺考", 0, G4)*0.3+H4*0.3+I4*0.3+J4)</f>
        <v>64.73851852</v>
      </c>
      <c r="L4" s="8">
        <f t="shared" ref="L4:L67" si="4">ROUND(K4,0)</f>
        <v>65</v>
      </c>
      <c r="M4" s="3" t="str">
        <f t="shared" si="0"/>
        <v xml:space="preserve"> </v>
      </c>
      <c r="P4"/>
    </row>
    <row r="5" spans="1:16" ht="17">
      <c r="A5" s="101">
        <v>108321065</v>
      </c>
      <c r="B5" s="102"/>
      <c r="C5" s="103"/>
      <c r="D5" s="103">
        <v>1</v>
      </c>
      <c r="E5" s="103"/>
      <c r="F5" s="104">
        <f t="shared" si="1"/>
        <v>1</v>
      </c>
      <c r="G5" s="110">
        <v>16</v>
      </c>
      <c r="H5" s="106" t="s">
        <v>45</v>
      </c>
      <c r="I5" s="103">
        <f>作業!K4</f>
        <v>0</v>
      </c>
      <c r="J5" s="103">
        <f t="shared" si="2"/>
        <v>0</v>
      </c>
      <c r="K5" s="107">
        <f t="shared" si="3"/>
        <v>0</v>
      </c>
      <c r="L5" s="107">
        <f t="shared" si="4"/>
        <v>0</v>
      </c>
      <c r="M5" s="108" t="str">
        <f t="shared" si="0"/>
        <v>Sorry...</v>
      </c>
      <c r="N5" s="109" t="s">
        <v>34</v>
      </c>
      <c r="P5"/>
    </row>
    <row r="6" spans="1:16" ht="17">
      <c r="A6" s="31">
        <v>109213064</v>
      </c>
      <c r="B6" s="12"/>
      <c r="C6" s="56">
        <v>1</v>
      </c>
      <c r="D6" s="56">
        <v>1</v>
      </c>
      <c r="E6" s="56">
        <v>1</v>
      </c>
      <c r="F6" s="7">
        <f t="shared" si="1"/>
        <v>3</v>
      </c>
      <c r="G6" s="72">
        <v>44</v>
      </c>
      <c r="H6" s="73">
        <v>36</v>
      </c>
      <c r="I6" s="11">
        <f>作業!K5</f>
        <v>75.733333329999994</v>
      </c>
      <c r="J6" s="11">
        <f t="shared" si="2"/>
        <v>10</v>
      </c>
      <c r="K6" s="8">
        <f t="shared" si="3"/>
        <v>59.719999998999995</v>
      </c>
      <c r="L6" s="8">
        <f t="shared" si="4"/>
        <v>60</v>
      </c>
      <c r="M6" s="3" t="str">
        <f t="shared" si="0"/>
        <v xml:space="preserve"> </v>
      </c>
      <c r="N6" s="69"/>
      <c r="P6"/>
    </row>
    <row r="7" spans="1:16" ht="17">
      <c r="A7" s="31">
        <v>109321037</v>
      </c>
      <c r="B7" s="12"/>
      <c r="C7" s="56"/>
      <c r="D7" s="56"/>
      <c r="E7" s="56"/>
      <c r="F7" s="7">
        <f t="shared" si="1"/>
        <v>0</v>
      </c>
      <c r="G7" s="72">
        <v>16</v>
      </c>
      <c r="H7" s="73">
        <v>17</v>
      </c>
      <c r="I7" s="11">
        <f>作業!K6</f>
        <v>67.758024689999999</v>
      </c>
      <c r="J7" s="11">
        <f t="shared" si="2"/>
        <v>4</v>
      </c>
      <c r="K7" s="8">
        <f t="shared" si="3"/>
        <v>34.227407407000001</v>
      </c>
      <c r="L7" s="8">
        <f t="shared" si="4"/>
        <v>34</v>
      </c>
      <c r="M7" s="3" t="str">
        <f t="shared" si="0"/>
        <v>Sorry...</v>
      </c>
      <c r="N7" s="69"/>
      <c r="P7"/>
    </row>
    <row r="8" spans="1:16" ht="17">
      <c r="A8" s="47">
        <v>109321070</v>
      </c>
      <c r="B8" s="48"/>
      <c r="C8" s="56">
        <v>1</v>
      </c>
      <c r="D8" s="56">
        <v>1</v>
      </c>
      <c r="E8" s="56">
        <v>1</v>
      </c>
      <c r="F8" s="7">
        <f t="shared" si="1"/>
        <v>3</v>
      </c>
      <c r="G8" s="72">
        <v>31</v>
      </c>
      <c r="H8" s="73">
        <v>31</v>
      </c>
      <c r="I8" s="11">
        <f>作業!K7</f>
        <v>95.308641980000004</v>
      </c>
      <c r="J8" s="11">
        <f t="shared" si="2"/>
        <v>10</v>
      </c>
      <c r="K8" s="8">
        <f t="shared" si="3"/>
        <v>60.192592593999997</v>
      </c>
      <c r="L8" s="8">
        <f t="shared" si="4"/>
        <v>60</v>
      </c>
      <c r="M8" s="3" t="str">
        <f t="shared" si="0"/>
        <v xml:space="preserve"> </v>
      </c>
      <c r="P8"/>
    </row>
    <row r="9" spans="1:16" ht="17">
      <c r="A9" s="31">
        <v>110105036</v>
      </c>
      <c r="B9" s="12"/>
      <c r="C9" s="56">
        <v>1</v>
      </c>
      <c r="D9" s="56">
        <v>1</v>
      </c>
      <c r="E9" s="56">
        <v>1</v>
      </c>
      <c r="F9" s="7">
        <f t="shared" si="1"/>
        <v>3</v>
      </c>
      <c r="G9" s="72">
        <v>45</v>
      </c>
      <c r="H9" s="73">
        <v>44</v>
      </c>
      <c r="I9" s="11">
        <f>作業!K8</f>
        <v>90.241975310000001</v>
      </c>
      <c r="J9" s="11">
        <f t="shared" si="2"/>
        <v>10</v>
      </c>
      <c r="K9" s="8">
        <f t="shared" si="3"/>
        <v>66.772592592999999</v>
      </c>
      <c r="L9" s="8">
        <f t="shared" si="4"/>
        <v>67</v>
      </c>
      <c r="M9" s="3" t="str">
        <f t="shared" si="0"/>
        <v xml:space="preserve"> </v>
      </c>
      <c r="P9"/>
    </row>
    <row r="10" spans="1:16" ht="17">
      <c r="A10" s="31">
        <v>110321029</v>
      </c>
      <c r="B10" s="12"/>
      <c r="C10" s="56"/>
      <c r="D10" s="56"/>
      <c r="E10" s="56"/>
      <c r="F10" s="7">
        <f t="shared" si="1"/>
        <v>0</v>
      </c>
      <c r="G10" s="72">
        <v>45</v>
      </c>
      <c r="H10" s="100" t="s">
        <v>50</v>
      </c>
      <c r="I10" s="11">
        <f>作業!K9</f>
        <v>87.614814809999999</v>
      </c>
      <c r="J10" s="11">
        <f t="shared" si="2"/>
        <v>4</v>
      </c>
      <c r="K10" s="8">
        <f>(F10+ G10*0.3+I10*0.3+J10)*10/7</f>
        <v>62.549206347142849</v>
      </c>
      <c r="L10" s="8">
        <f t="shared" si="4"/>
        <v>63</v>
      </c>
      <c r="M10" s="3" t="str">
        <f t="shared" si="0"/>
        <v xml:space="preserve"> </v>
      </c>
      <c r="N10" s="78" t="s">
        <v>31</v>
      </c>
      <c r="P10"/>
    </row>
    <row r="11" spans="1:16" ht="17">
      <c r="A11" s="31">
        <v>110321037</v>
      </c>
      <c r="B11" s="12"/>
      <c r="C11" s="56">
        <v>1</v>
      </c>
      <c r="D11" s="56">
        <v>1</v>
      </c>
      <c r="E11" s="56">
        <v>1</v>
      </c>
      <c r="F11" s="7">
        <f t="shared" si="1"/>
        <v>3</v>
      </c>
      <c r="G11" s="72">
        <v>11</v>
      </c>
      <c r="H11" s="73">
        <v>57</v>
      </c>
      <c r="I11" s="11">
        <f>作業!K10</f>
        <v>97.560493829999999</v>
      </c>
      <c r="J11" s="11">
        <f t="shared" si="2"/>
        <v>10</v>
      </c>
      <c r="K11" s="8">
        <f t="shared" si="3"/>
        <v>62.668148148999997</v>
      </c>
      <c r="L11" s="8">
        <f t="shared" si="4"/>
        <v>63</v>
      </c>
      <c r="M11" s="3" t="str">
        <f t="shared" si="0"/>
        <v xml:space="preserve"> </v>
      </c>
      <c r="N11" s="69"/>
      <c r="P11"/>
    </row>
    <row r="12" spans="1:16" ht="17">
      <c r="A12" s="31">
        <v>110321038</v>
      </c>
      <c r="B12" s="12"/>
      <c r="C12" s="56">
        <v>1</v>
      </c>
      <c r="D12" s="56"/>
      <c r="E12" s="56">
        <v>1</v>
      </c>
      <c r="F12" s="7">
        <f t="shared" si="1"/>
        <v>2</v>
      </c>
      <c r="G12" s="72">
        <v>41</v>
      </c>
      <c r="H12" s="73">
        <v>81</v>
      </c>
      <c r="I12" s="11">
        <f>作業!K11</f>
        <v>89.022222220000003</v>
      </c>
      <c r="J12" s="11">
        <f t="shared" si="2"/>
        <v>8</v>
      </c>
      <c r="K12" s="8">
        <f t="shared" si="3"/>
        <v>73.306666665999998</v>
      </c>
      <c r="L12" s="8">
        <f t="shared" si="4"/>
        <v>73</v>
      </c>
      <c r="M12" s="3" t="str">
        <f t="shared" si="0"/>
        <v xml:space="preserve"> </v>
      </c>
      <c r="P12"/>
    </row>
    <row r="13" spans="1:16" ht="17">
      <c r="A13" s="31">
        <v>110321080</v>
      </c>
      <c r="B13" s="12"/>
      <c r="C13" s="56">
        <v>1</v>
      </c>
      <c r="D13" s="56">
        <v>1</v>
      </c>
      <c r="E13" s="56">
        <v>1</v>
      </c>
      <c r="F13" s="7">
        <f t="shared" si="1"/>
        <v>3</v>
      </c>
      <c r="G13" s="73">
        <v>58</v>
      </c>
      <c r="H13" s="73">
        <v>48</v>
      </c>
      <c r="I13" s="11">
        <f>作業!K12</f>
        <v>91.367901230000001</v>
      </c>
      <c r="J13" s="11">
        <f t="shared" si="2"/>
        <v>10</v>
      </c>
      <c r="K13" s="8">
        <f t="shared" si="3"/>
        <v>72.210370369000003</v>
      </c>
      <c r="L13" s="8">
        <f t="shared" si="4"/>
        <v>72</v>
      </c>
      <c r="M13" s="3" t="str">
        <f t="shared" si="0"/>
        <v xml:space="preserve"> </v>
      </c>
      <c r="P13"/>
    </row>
    <row r="14" spans="1:16" ht="17">
      <c r="A14" s="31">
        <v>110352012</v>
      </c>
      <c r="B14" s="12"/>
      <c r="C14" s="56"/>
      <c r="D14" s="56"/>
      <c r="E14" s="56"/>
      <c r="F14" s="7">
        <f t="shared" si="1"/>
        <v>0</v>
      </c>
      <c r="G14" s="72">
        <v>55</v>
      </c>
      <c r="H14" s="73">
        <v>65</v>
      </c>
      <c r="I14" s="11">
        <f>作業!K13</f>
        <v>94.464197530000007</v>
      </c>
      <c r="J14" s="11">
        <f t="shared" si="2"/>
        <v>4</v>
      </c>
      <c r="K14" s="8">
        <f t="shared" si="3"/>
        <v>68.339259259000002</v>
      </c>
      <c r="L14" s="8">
        <f t="shared" si="4"/>
        <v>68</v>
      </c>
      <c r="M14" s="3" t="str">
        <f t="shared" si="0"/>
        <v xml:space="preserve"> </v>
      </c>
      <c r="P14"/>
    </row>
    <row r="15" spans="1:16" ht="17">
      <c r="A15" s="31">
        <v>111211014</v>
      </c>
      <c r="B15" s="12"/>
      <c r="C15" s="56">
        <v>1</v>
      </c>
      <c r="D15" s="56">
        <v>1</v>
      </c>
      <c r="E15" s="56">
        <v>1</v>
      </c>
      <c r="F15" s="7">
        <f t="shared" si="1"/>
        <v>3</v>
      </c>
      <c r="G15" s="72">
        <v>68</v>
      </c>
      <c r="H15" s="73">
        <v>65</v>
      </c>
      <c r="I15" s="11">
        <f>作業!K14</f>
        <v>88.083950619999996</v>
      </c>
      <c r="J15" s="11">
        <f t="shared" si="2"/>
        <v>10</v>
      </c>
      <c r="K15" s="8">
        <f t="shared" si="3"/>
        <v>79.325185185999999</v>
      </c>
      <c r="L15" s="8">
        <f t="shared" si="4"/>
        <v>79</v>
      </c>
      <c r="M15" s="3" t="str">
        <f t="shared" si="0"/>
        <v xml:space="preserve"> </v>
      </c>
      <c r="P15"/>
    </row>
    <row r="16" spans="1:16" ht="17">
      <c r="A16" s="31">
        <v>111211035</v>
      </c>
      <c r="B16" s="12"/>
      <c r="C16" s="56">
        <v>1</v>
      </c>
      <c r="D16" s="56">
        <v>1</v>
      </c>
      <c r="E16" s="56">
        <v>1</v>
      </c>
      <c r="F16" s="7">
        <f t="shared" si="1"/>
        <v>3</v>
      </c>
      <c r="G16" s="72">
        <v>48</v>
      </c>
      <c r="H16" s="73">
        <v>106</v>
      </c>
      <c r="I16" s="11">
        <f>作業!K15</f>
        <v>93.807407409999996</v>
      </c>
      <c r="J16" s="11">
        <f t="shared" si="2"/>
        <v>10</v>
      </c>
      <c r="K16" s="8">
        <f t="shared" si="3"/>
        <v>87.342222222999993</v>
      </c>
      <c r="L16" s="8">
        <f t="shared" si="4"/>
        <v>87</v>
      </c>
      <c r="M16" s="3" t="str">
        <f t="shared" si="0"/>
        <v xml:space="preserve"> </v>
      </c>
      <c r="N16" s="69"/>
      <c r="P16"/>
    </row>
    <row r="17" spans="1:16" ht="17">
      <c r="A17" s="31">
        <v>111212090</v>
      </c>
      <c r="B17" s="12"/>
      <c r="C17" s="56">
        <v>1</v>
      </c>
      <c r="D17" s="56">
        <v>1</v>
      </c>
      <c r="E17" s="56">
        <v>1</v>
      </c>
      <c r="F17" s="7">
        <f t="shared" si="1"/>
        <v>3</v>
      </c>
      <c r="G17" s="72">
        <v>42</v>
      </c>
      <c r="H17" s="73">
        <v>3</v>
      </c>
      <c r="I17" s="11">
        <f>作業!K16</f>
        <v>58.9382716</v>
      </c>
      <c r="J17" s="11">
        <f t="shared" si="2"/>
        <v>10</v>
      </c>
      <c r="K17" s="8">
        <f t="shared" si="3"/>
        <v>44.181481480000002</v>
      </c>
      <c r="L17" s="8">
        <f t="shared" si="4"/>
        <v>44</v>
      </c>
      <c r="M17" s="3" t="str">
        <f t="shared" si="0"/>
        <v>Sorry...</v>
      </c>
      <c r="P17"/>
    </row>
    <row r="18" spans="1:16" ht="17">
      <c r="A18" s="31">
        <v>111321034</v>
      </c>
      <c r="B18" s="12"/>
      <c r="C18" s="56"/>
      <c r="D18" s="56"/>
      <c r="E18" s="56"/>
      <c r="F18" s="7">
        <f t="shared" si="1"/>
        <v>0</v>
      </c>
      <c r="G18" s="72">
        <v>31</v>
      </c>
      <c r="H18" s="73">
        <v>30</v>
      </c>
      <c r="I18" s="11">
        <f>作業!K17</f>
        <v>66.350617279999994</v>
      </c>
      <c r="J18" s="11">
        <f t="shared" si="2"/>
        <v>4</v>
      </c>
      <c r="K18" s="8">
        <f t="shared" si="3"/>
        <v>42.205185183999994</v>
      </c>
      <c r="L18" s="8">
        <f t="shared" si="4"/>
        <v>42</v>
      </c>
      <c r="M18" s="3" t="str">
        <f t="shared" si="0"/>
        <v>Sorry...</v>
      </c>
      <c r="N18" s="69"/>
      <c r="P18"/>
    </row>
    <row r="19" spans="1:16" ht="17">
      <c r="A19" s="31">
        <v>111321050</v>
      </c>
      <c r="B19" s="12"/>
      <c r="C19" s="56"/>
      <c r="D19" s="56">
        <v>1</v>
      </c>
      <c r="E19" s="56"/>
      <c r="F19" s="7">
        <f t="shared" si="1"/>
        <v>1</v>
      </c>
      <c r="G19" s="72">
        <v>47</v>
      </c>
      <c r="H19" s="73">
        <v>35</v>
      </c>
      <c r="I19" s="11">
        <f>作業!K18</f>
        <v>77.140740739999998</v>
      </c>
      <c r="J19" s="11">
        <f t="shared" si="2"/>
        <v>6</v>
      </c>
      <c r="K19" s="8">
        <f t="shared" si="3"/>
        <v>54.742222221999995</v>
      </c>
      <c r="L19" s="8">
        <f t="shared" si="4"/>
        <v>55</v>
      </c>
      <c r="M19" s="3" t="str">
        <f t="shared" si="0"/>
        <v>Sorry...</v>
      </c>
      <c r="P19"/>
    </row>
    <row r="20" spans="1:16" ht="17">
      <c r="A20" s="31">
        <v>111321070</v>
      </c>
      <c r="B20" s="12"/>
      <c r="C20" s="56"/>
      <c r="D20" s="56">
        <v>1</v>
      </c>
      <c r="E20" s="56">
        <v>1</v>
      </c>
      <c r="F20" s="7">
        <f t="shared" si="1"/>
        <v>2</v>
      </c>
      <c r="G20" s="72">
        <v>51</v>
      </c>
      <c r="H20" s="73">
        <v>54</v>
      </c>
      <c r="I20" s="11">
        <f>作業!K19</f>
        <v>66.256790120000005</v>
      </c>
      <c r="J20" s="11">
        <f t="shared" si="2"/>
        <v>8</v>
      </c>
      <c r="K20" s="8">
        <f t="shared" si="3"/>
        <v>61.377037036000004</v>
      </c>
      <c r="L20" s="8">
        <f t="shared" si="4"/>
        <v>61</v>
      </c>
      <c r="M20" s="3" t="str">
        <f t="shared" si="0"/>
        <v xml:space="preserve"> </v>
      </c>
      <c r="P20"/>
    </row>
    <row r="21" spans="1:16" ht="17">
      <c r="A21" s="31">
        <v>111321072</v>
      </c>
      <c r="B21" s="12"/>
      <c r="C21" s="56"/>
      <c r="D21" s="56"/>
      <c r="E21" s="56"/>
      <c r="F21" s="7">
        <f t="shared" si="1"/>
        <v>0</v>
      </c>
      <c r="G21" s="72">
        <v>12</v>
      </c>
      <c r="H21" s="73">
        <v>15</v>
      </c>
      <c r="I21" s="11">
        <f>作業!K20</f>
        <v>0</v>
      </c>
      <c r="J21" s="11">
        <f t="shared" si="2"/>
        <v>4</v>
      </c>
      <c r="K21" s="8">
        <f t="shared" si="3"/>
        <v>12.1</v>
      </c>
      <c r="L21" s="8">
        <f t="shared" si="4"/>
        <v>12</v>
      </c>
      <c r="M21" s="3" t="str">
        <f t="shared" si="0"/>
        <v>Sorry...</v>
      </c>
      <c r="P21"/>
    </row>
    <row r="22" spans="1:16" ht="17">
      <c r="A22" s="31">
        <v>111321079</v>
      </c>
      <c r="B22" s="12"/>
      <c r="C22" s="56">
        <v>1</v>
      </c>
      <c r="D22" s="56">
        <v>1</v>
      </c>
      <c r="E22" s="56">
        <v>1</v>
      </c>
      <c r="F22" s="7">
        <f t="shared" si="1"/>
        <v>3</v>
      </c>
      <c r="G22" s="72">
        <v>67</v>
      </c>
      <c r="H22" s="73">
        <v>68</v>
      </c>
      <c r="I22" s="11">
        <f>作業!K21</f>
        <v>97.185185189999999</v>
      </c>
      <c r="J22" s="11">
        <f t="shared" si="2"/>
        <v>10</v>
      </c>
      <c r="K22" s="8">
        <f t="shared" si="3"/>
        <v>82.655555557</v>
      </c>
      <c r="L22" s="8">
        <f t="shared" si="4"/>
        <v>83</v>
      </c>
      <c r="M22" s="3" t="str">
        <f t="shared" si="0"/>
        <v xml:space="preserve"> </v>
      </c>
      <c r="N22" s="69"/>
      <c r="P22"/>
    </row>
    <row r="23" spans="1:16" ht="17">
      <c r="A23" s="31">
        <v>111352024</v>
      </c>
      <c r="B23" s="12"/>
      <c r="C23" s="56">
        <v>1</v>
      </c>
      <c r="D23" s="56">
        <v>1</v>
      </c>
      <c r="E23" s="56">
        <v>1</v>
      </c>
      <c r="F23" s="7">
        <f t="shared" si="1"/>
        <v>3</v>
      </c>
      <c r="G23" s="72">
        <v>34</v>
      </c>
      <c r="H23" s="73">
        <v>45</v>
      </c>
      <c r="I23" s="11">
        <f>作業!K22</f>
        <v>93.807407409999996</v>
      </c>
      <c r="J23" s="11">
        <f t="shared" si="2"/>
        <v>10</v>
      </c>
      <c r="K23" s="8">
        <f t="shared" si="3"/>
        <v>64.842222222999993</v>
      </c>
      <c r="L23" s="8">
        <f t="shared" si="4"/>
        <v>65</v>
      </c>
      <c r="M23" s="3" t="str">
        <f t="shared" si="0"/>
        <v xml:space="preserve"> </v>
      </c>
      <c r="N23" s="69"/>
      <c r="P23"/>
    </row>
    <row r="24" spans="1:16" ht="17">
      <c r="A24" s="31">
        <v>111352026</v>
      </c>
      <c r="B24" s="12"/>
      <c r="C24" s="56">
        <v>1</v>
      </c>
      <c r="D24" s="56">
        <v>1</v>
      </c>
      <c r="E24" s="56">
        <v>1</v>
      </c>
      <c r="F24" s="7">
        <f t="shared" si="1"/>
        <v>3</v>
      </c>
      <c r="G24" s="72">
        <v>41</v>
      </c>
      <c r="H24" s="73">
        <v>56</v>
      </c>
      <c r="I24" s="11">
        <f>作業!K23</f>
        <v>96.528395059999994</v>
      </c>
      <c r="J24" s="11">
        <f t="shared" si="2"/>
        <v>10</v>
      </c>
      <c r="K24" s="8">
        <f t="shared" si="3"/>
        <v>71.058518518</v>
      </c>
      <c r="L24" s="8">
        <f t="shared" si="4"/>
        <v>71</v>
      </c>
      <c r="M24" s="3" t="str">
        <f t="shared" si="0"/>
        <v xml:space="preserve"> </v>
      </c>
      <c r="N24" s="69"/>
      <c r="P24"/>
    </row>
    <row r="25" spans="1:16" ht="17">
      <c r="A25" s="31">
        <v>111453005</v>
      </c>
      <c r="B25" s="12"/>
      <c r="C25" s="56">
        <v>1</v>
      </c>
      <c r="D25" s="56">
        <v>1</v>
      </c>
      <c r="E25" s="56">
        <v>1</v>
      </c>
      <c r="F25" s="7">
        <f t="shared" si="1"/>
        <v>3</v>
      </c>
      <c r="G25" s="72">
        <v>50</v>
      </c>
      <c r="H25" s="73">
        <v>64</v>
      </c>
      <c r="I25" s="11">
        <f>作業!K24</f>
        <v>68.47407407</v>
      </c>
      <c r="J25" s="11">
        <f t="shared" si="2"/>
        <v>10</v>
      </c>
      <c r="K25" s="8">
        <f t="shared" si="3"/>
        <v>67.742222221000006</v>
      </c>
      <c r="L25" s="8">
        <f t="shared" si="4"/>
        <v>68</v>
      </c>
      <c r="M25" s="3" t="str">
        <f t="shared" si="0"/>
        <v xml:space="preserve"> </v>
      </c>
      <c r="P25"/>
    </row>
    <row r="26" spans="1:16" ht="17">
      <c r="A26" s="31">
        <v>112213022</v>
      </c>
      <c r="B26" s="12"/>
      <c r="C26" s="56">
        <v>1</v>
      </c>
      <c r="D26" s="56">
        <v>1</v>
      </c>
      <c r="E26" s="56">
        <v>1</v>
      </c>
      <c r="F26" s="7">
        <f t="shared" si="1"/>
        <v>3</v>
      </c>
      <c r="G26" s="72">
        <v>77</v>
      </c>
      <c r="H26" s="73">
        <v>74</v>
      </c>
      <c r="I26" s="11">
        <f>作業!K25</f>
        <v>89.679012349999994</v>
      </c>
      <c r="J26" s="11">
        <f t="shared" si="2"/>
        <v>10</v>
      </c>
      <c r="K26" s="8">
        <f t="shared" si="3"/>
        <v>85.203703704999995</v>
      </c>
      <c r="L26" s="8">
        <f t="shared" si="4"/>
        <v>85</v>
      </c>
      <c r="M26" s="3" t="str">
        <f t="shared" si="0"/>
        <v xml:space="preserve"> </v>
      </c>
      <c r="P26"/>
    </row>
    <row r="27" spans="1:16" ht="17">
      <c r="A27" s="31">
        <v>112213509</v>
      </c>
      <c r="B27" s="12"/>
      <c r="C27" s="56">
        <v>1</v>
      </c>
      <c r="D27" s="56">
        <v>1</v>
      </c>
      <c r="E27" s="56">
        <v>1</v>
      </c>
      <c r="F27" s="7">
        <f t="shared" si="1"/>
        <v>3</v>
      </c>
      <c r="G27" s="72">
        <v>60</v>
      </c>
      <c r="H27" s="73">
        <v>74</v>
      </c>
      <c r="I27" s="11">
        <f>作業!K26</f>
        <v>94.27654321</v>
      </c>
      <c r="J27" s="11">
        <f t="shared" si="2"/>
        <v>10</v>
      </c>
      <c r="K27" s="8">
        <f t="shared" si="3"/>
        <v>81.482962963000006</v>
      </c>
      <c r="L27" s="8">
        <f t="shared" si="4"/>
        <v>81</v>
      </c>
      <c r="M27" s="3" t="str">
        <f t="shared" si="0"/>
        <v xml:space="preserve"> </v>
      </c>
      <c r="P27"/>
    </row>
    <row r="28" spans="1:16" ht="17">
      <c r="A28" s="31">
        <v>112251002</v>
      </c>
      <c r="B28" s="12"/>
      <c r="C28" s="56">
        <v>1</v>
      </c>
      <c r="D28" s="56">
        <v>1</v>
      </c>
      <c r="E28" s="56">
        <v>1</v>
      </c>
      <c r="F28" s="7">
        <f t="shared" si="1"/>
        <v>3</v>
      </c>
      <c r="G28" s="72">
        <v>65</v>
      </c>
      <c r="H28" s="73">
        <v>71</v>
      </c>
      <c r="I28" s="11">
        <f>作業!K27</f>
        <v>89.585185190000004</v>
      </c>
      <c r="J28" s="11">
        <f t="shared" si="2"/>
        <v>10</v>
      </c>
      <c r="K28" s="8">
        <f t="shared" si="3"/>
        <v>80.675555556999996</v>
      </c>
      <c r="L28" s="8">
        <f t="shared" si="4"/>
        <v>81</v>
      </c>
      <c r="M28" s="3" t="str">
        <f t="shared" si="0"/>
        <v xml:space="preserve"> </v>
      </c>
      <c r="P28"/>
    </row>
    <row r="29" spans="1:16" ht="17">
      <c r="A29" s="31">
        <v>112321009</v>
      </c>
      <c r="B29" s="12"/>
      <c r="C29" s="56"/>
      <c r="D29" s="56"/>
      <c r="E29" s="56"/>
      <c r="F29" s="7">
        <f t="shared" si="1"/>
        <v>0</v>
      </c>
      <c r="G29" s="72">
        <v>49</v>
      </c>
      <c r="H29" s="73">
        <v>72</v>
      </c>
      <c r="I29" s="11">
        <f>作業!K28</f>
        <v>74.701234569999997</v>
      </c>
      <c r="J29" s="11">
        <f t="shared" si="2"/>
        <v>4</v>
      </c>
      <c r="K29" s="8">
        <f t="shared" si="3"/>
        <v>62.710370370999996</v>
      </c>
      <c r="L29" s="8">
        <f t="shared" si="4"/>
        <v>63</v>
      </c>
      <c r="M29" s="3" t="str">
        <f t="shared" si="0"/>
        <v xml:space="preserve"> </v>
      </c>
      <c r="P29"/>
    </row>
    <row r="30" spans="1:16" ht="17">
      <c r="A30" s="31">
        <v>112321013</v>
      </c>
      <c r="B30" s="12"/>
      <c r="C30" s="56"/>
      <c r="D30" s="56"/>
      <c r="E30" s="56"/>
      <c r="F30" s="7">
        <f t="shared" si="1"/>
        <v>0</v>
      </c>
      <c r="G30" s="76" t="s">
        <v>45</v>
      </c>
      <c r="H30" s="68" t="s">
        <v>45</v>
      </c>
      <c r="I30" s="11">
        <f>作業!K29</f>
        <v>10.38024691</v>
      </c>
      <c r="J30" s="11">
        <f t="shared" si="2"/>
        <v>0</v>
      </c>
      <c r="K30" s="8">
        <f t="shared" si="3"/>
        <v>0</v>
      </c>
      <c r="L30" s="8">
        <f t="shared" si="4"/>
        <v>0</v>
      </c>
      <c r="M30" s="3" t="str">
        <f t="shared" si="0"/>
        <v>Sorry...</v>
      </c>
      <c r="N30" s="69" t="s">
        <v>30</v>
      </c>
      <c r="P30"/>
    </row>
    <row r="31" spans="1:16" ht="17">
      <c r="A31" s="31">
        <v>112321030</v>
      </c>
      <c r="B31" s="12"/>
      <c r="C31" s="56">
        <v>1</v>
      </c>
      <c r="D31" s="56"/>
      <c r="E31" s="56"/>
      <c r="F31" s="7">
        <f t="shared" si="1"/>
        <v>1</v>
      </c>
      <c r="G31" s="72">
        <v>32</v>
      </c>
      <c r="H31" s="73">
        <v>10</v>
      </c>
      <c r="I31" s="11">
        <f>作業!K30</f>
        <v>90.429629629999994</v>
      </c>
      <c r="J31" s="11">
        <f t="shared" si="2"/>
        <v>6</v>
      </c>
      <c r="K31" s="8">
        <f t="shared" si="3"/>
        <v>46.728888888999997</v>
      </c>
      <c r="L31" s="8">
        <f t="shared" si="4"/>
        <v>47</v>
      </c>
      <c r="M31" s="3" t="str">
        <f t="shared" si="0"/>
        <v>Sorry...</v>
      </c>
      <c r="N31" s="69"/>
      <c r="P31"/>
    </row>
    <row r="32" spans="1:16" ht="17">
      <c r="A32" s="31">
        <v>112321050</v>
      </c>
      <c r="B32" s="12"/>
      <c r="C32" s="56">
        <v>1</v>
      </c>
      <c r="D32" s="56"/>
      <c r="E32" s="56"/>
      <c r="F32" s="7">
        <f t="shared" si="1"/>
        <v>1</v>
      </c>
      <c r="G32" s="72">
        <v>38</v>
      </c>
      <c r="H32" s="73">
        <v>20</v>
      </c>
      <c r="I32" s="11">
        <f>作業!K31</f>
        <v>87.896296300000003</v>
      </c>
      <c r="J32" s="11">
        <f t="shared" si="2"/>
        <v>6</v>
      </c>
      <c r="K32" s="8">
        <f t="shared" si="3"/>
        <v>50.768888889999999</v>
      </c>
      <c r="L32" s="8">
        <f t="shared" si="4"/>
        <v>51</v>
      </c>
      <c r="M32" s="3" t="str">
        <f t="shared" si="0"/>
        <v>Sorry...</v>
      </c>
      <c r="P32"/>
    </row>
    <row r="33" spans="1:18" ht="17">
      <c r="A33" s="31">
        <v>112321051</v>
      </c>
      <c r="B33" s="12"/>
      <c r="C33" s="56">
        <v>1</v>
      </c>
      <c r="D33" s="56"/>
      <c r="E33" s="56"/>
      <c r="F33" s="7">
        <f t="shared" si="1"/>
        <v>1</v>
      </c>
      <c r="G33" s="72">
        <v>18</v>
      </c>
      <c r="H33" s="68" t="s">
        <v>45</v>
      </c>
      <c r="I33" s="11">
        <f>作業!K32</f>
        <v>79.170370370000001</v>
      </c>
      <c r="J33" s="11">
        <f t="shared" si="2"/>
        <v>0</v>
      </c>
      <c r="K33" s="8">
        <f t="shared" si="3"/>
        <v>0</v>
      </c>
      <c r="L33" s="8">
        <f t="shared" si="4"/>
        <v>0</v>
      </c>
      <c r="M33" s="3" t="str">
        <f t="shared" si="0"/>
        <v>Sorry...</v>
      </c>
      <c r="N33" s="69" t="s">
        <v>30</v>
      </c>
      <c r="P33"/>
    </row>
    <row r="34" spans="1:18" ht="17">
      <c r="A34" s="31">
        <v>112321060</v>
      </c>
      <c r="B34" s="12"/>
      <c r="C34" s="56"/>
      <c r="D34" s="56"/>
      <c r="E34" s="56"/>
      <c r="F34" s="7">
        <f t="shared" si="1"/>
        <v>0</v>
      </c>
      <c r="G34" s="72">
        <v>11</v>
      </c>
      <c r="H34" s="68" t="s">
        <v>45</v>
      </c>
      <c r="I34" s="11">
        <f>作業!K33</f>
        <v>52.874074069999999</v>
      </c>
      <c r="J34" s="11">
        <f t="shared" si="2"/>
        <v>0</v>
      </c>
      <c r="K34" s="8">
        <f t="shared" si="3"/>
        <v>0</v>
      </c>
      <c r="L34" s="8">
        <f t="shared" si="4"/>
        <v>0</v>
      </c>
      <c r="M34" s="3" t="str">
        <f t="shared" si="0"/>
        <v>Sorry...</v>
      </c>
      <c r="N34" s="69" t="s">
        <v>30</v>
      </c>
      <c r="P34"/>
      <c r="R34" s="46"/>
    </row>
    <row r="35" spans="1:18" ht="17">
      <c r="A35" s="31">
        <v>112321062</v>
      </c>
      <c r="B35" s="12"/>
      <c r="C35" s="56"/>
      <c r="D35" s="56"/>
      <c r="E35" s="56"/>
      <c r="F35" s="7">
        <f t="shared" si="1"/>
        <v>0</v>
      </c>
      <c r="G35" s="73">
        <v>49</v>
      </c>
      <c r="H35" s="73">
        <v>54</v>
      </c>
      <c r="I35" s="11">
        <f>作業!K34</f>
        <v>53.43703704</v>
      </c>
      <c r="J35" s="11">
        <f t="shared" si="2"/>
        <v>4</v>
      </c>
      <c r="K35" s="8">
        <f t="shared" si="3"/>
        <v>50.931111111999996</v>
      </c>
      <c r="L35" s="8">
        <f t="shared" si="4"/>
        <v>51</v>
      </c>
      <c r="M35" s="3" t="str">
        <f t="shared" ref="M35:M65" si="5">IF(L35&gt;59," ","Sorry...")</f>
        <v>Sorry...</v>
      </c>
      <c r="P35"/>
      <c r="R35" s="46"/>
    </row>
    <row r="36" spans="1:18" ht="17">
      <c r="A36" s="31">
        <v>112321067</v>
      </c>
      <c r="B36" s="12"/>
      <c r="C36" s="56">
        <v>1</v>
      </c>
      <c r="D36" s="56">
        <v>1</v>
      </c>
      <c r="E36" s="56"/>
      <c r="F36" s="7">
        <f t="shared" si="1"/>
        <v>2</v>
      </c>
      <c r="G36" s="72">
        <v>50</v>
      </c>
      <c r="H36" s="73">
        <v>66</v>
      </c>
      <c r="I36" s="11">
        <f>作業!K35</f>
        <v>81.609876540000002</v>
      </c>
      <c r="J36" s="11">
        <f t="shared" si="2"/>
        <v>8</v>
      </c>
      <c r="K36" s="8">
        <f t="shared" si="3"/>
        <v>69.282962961999999</v>
      </c>
      <c r="L36" s="8">
        <f t="shared" si="4"/>
        <v>69</v>
      </c>
      <c r="M36" s="3" t="str">
        <f t="shared" si="5"/>
        <v xml:space="preserve"> </v>
      </c>
      <c r="P36"/>
      <c r="R36" s="46"/>
    </row>
    <row r="37" spans="1:18" ht="17">
      <c r="A37" s="31">
        <v>112321079</v>
      </c>
      <c r="B37" s="12"/>
      <c r="C37" s="56"/>
      <c r="D37" s="56"/>
      <c r="E37" s="56"/>
      <c r="F37" s="7">
        <f t="shared" si="1"/>
        <v>0</v>
      </c>
      <c r="G37" s="72">
        <v>29</v>
      </c>
      <c r="H37" s="73">
        <v>54</v>
      </c>
      <c r="I37" s="11">
        <f>作業!K36</f>
        <v>90.992592590000001</v>
      </c>
      <c r="J37" s="11">
        <f t="shared" si="2"/>
        <v>4</v>
      </c>
      <c r="K37" s="8">
        <f t="shared" si="3"/>
        <v>56.197777776999999</v>
      </c>
      <c r="L37" s="8">
        <f t="shared" si="4"/>
        <v>56</v>
      </c>
      <c r="M37" s="3" t="str">
        <f t="shared" si="5"/>
        <v>Sorry...</v>
      </c>
      <c r="P37"/>
    </row>
    <row r="38" spans="1:18" ht="17">
      <c r="A38" s="31">
        <v>112321080</v>
      </c>
      <c r="B38" s="12"/>
      <c r="C38" s="56"/>
      <c r="D38" s="56"/>
      <c r="E38" s="56"/>
      <c r="F38" s="7">
        <f t="shared" si="1"/>
        <v>0</v>
      </c>
      <c r="G38" s="72">
        <v>42</v>
      </c>
      <c r="H38" s="73">
        <v>69</v>
      </c>
      <c r="I38" s="11">
        <f>作業!K37</f>
        <v>87.239506169999999</v>
      </c>
      <c r="J38" s="11">
        <f t="shared" si="2"/>
        <v>4</v>
      </c>
      <c r="K38" s="8">
        <f t="shared" si="3"/>
        <v>63.471851850999997</v>
      </c>
      <c r="L38" s="8">
        <f t="shared" si="4"/>
        <v>63</v>
      </c>
      <c r="M38" s="3" t="str">
        <f t="shared" si="5"/>
        <v xml:space="preserve"> </v>
      </c>
      <c r="P38"/>
    </row>
    <row r="39" spans="1:18" ht="18" customHeight="1">
      <c r="A39" s="31">
        <v>112321086</v>
      </c>
      <c r="B39" s="12"/>
      <c r="C39" s="56">
        <v>1</v>
      </c>
      <c r="D39" s="56">
        <v>1</v>
      </c>
      <c r="E39" s="56">
        <v>1</v>
      </c>
      <c r="F39" s="7">
        <f t="shared" si="1"/>
        <v>3</v>
      </c>
      <c r="G39" s="72">
        <v>53</v>
      </c>
      <c r="H39" s="73">
        <v>54</v>
      </c>
      <c r="I39" s="11">
        <f>作業!K38</f>
        <v>94.27654321</v>
      </c>
      <c r="J39" s="11">
        <f t="shared" si="2"/>
        <v>10</v>
      </c>
      <c r="K39" s="8">
        <f t="shared" si="3"/>
        <v>73.382962962999997</v>
      </c>
      <c r="L39" s="8">
        <f t="shared" si="4"/>
        <v>73</v>
      </c>
      <c r="M39" s="3" t="str">
        <f t="shared" si="5"/>
        <v xml:space="preserve"> </v>
      </c>
      <c r="N39" s="69"/>
      <c r="P39"/>
    </row>
    <row r="40" spans="1:18" ht="17">
      <c r="A40" s="101">
        <v>112321087</v>
      </c>
      <c r="B40" s="102"/>
      <c r="C40" s="103">
        <v>1</v>
      </c>
      <c r="D40" s="103"/>
      <c r="E40" s="103"/>
      <c r="F40" s="104">
        <f t="shared" si="1"/>
        <v>1</v>
      </c>
      <c r="G40" s="105" t="s">
        <v>45</v>
      </c>
      <c r="H40" s="106" t="s">
        <v>45</v>
      </c>
      <c r="I40" s="103">
        <f>作業!K39</f>
        <v>28.641975309999999</v>
      </c>
      <c r="J40" s="103">
        <f t="shared" si="2"/>
        <v>0</v>
      </c>
      <c r="K40" s="107">
        <f t="shared" si="3"/>
        <v>0</v>
      </c>
      <c r="L40" s="107">
        <f t="shared" si="4"/>
        <v>0</v>
      </c>
      <c r="M40" s="108" t="str">
        <f t="shared" si="5"/>
        <v>Sorry...</v>
      </c>
      <c r="N40" s="109" t="s">
        <v>34</v>
      </c>
      <c r="P40"/>
    </row>
    <row r="41" spans="1:18" ht="17">
      <c r="A41" s="31">
        <v>113321001</v>
      </c>
      <c r="B41" s="12"/>
      <c r="C41" s="56">
        <v>1</v>
      </c>
      <c r="D41" s="56">
        <v>1</v>
      </c>
      <c r="E41" s="56">
        <v>1</v>
      </c>
      <c r="F41" s="7">
        <f t="shared" si="1"/>
        <v>3</v>
      </c>
      <c r="G41" s="72">
        <v>54</v>
      </c>
      <c r="H41" s="73">
        <v>87</v>
      </c>
      <c r="I41" s="11">
        <f>作業!K40</f>
        <v>97.279012350000002</v>
      </c>
      <c r="J41" s="11">
        <f t="shared" si="2"/>
        <v>10</v>
      </c>
      <c r="K41" s="8">
        <f t="shared" si="3"/>
        <v>84.483703704999996</v>
      </c>
      <c r="L41" s="8">
        <f t="shared" si="4"/>
        <v>84</v>
      </c>
      <c r="M41" s="3" t="str">
        <f t="shared" si="5"/>
        <v xml:space="preserve"> </v>
      </c>
      <c r="P41"/>
    </row>
    <row r="42" spans="1:18" ht="17">
      <c r="A42" s="31">
        <v>113321002</v>
      </c>
      <c r="B42" s="12"/>
      <c r="C42" s="56">
        <v>1</v>
      </c>
      <c r="D42" s="56">
        <v>1</v>
      </c>
      <c r="E42" s="56">
        <v>1</v>
      </c>
      <c r="F42" s="7">
        <f t="shared" si="1"/>
        <v>3</v>
      </c>
      <c r="G42" s="72">
        <v>33</v>
      </c>
      <c r="H42" s="73">
        <v>44</v>
      </c>
      <c r="I42" s="11">
        <f>作業!K41</f>
        <v>93.713580250000007</v>
      </c>
      <c r="J42" s="11">
        <f t="shared" si="2"/>
        <v>10</v>
      </c>
      <c r="K42" s="8">
        <f t="shared" si="3"/>
        <v>64.214074074999999</v>
      </c>
      <c r="L42" s="8">
        <f t="shared" si="4"/>
        <v>64</v>
      </c>
      <c r="M42" s="3" t="str">
        <f t="shared" si="5"/>
        <v xml:space="preserve"> </v>
      </c>
      <c r="P42"/>
    </row>
    <row r="43" spans="1:18" ht="17">
      <c r="A43" s="31">
        <v>113321003</v>
      </c>
      <c r="B43" s="12"/>
      <c r="C43" s="56">
        <v>1</v>
      </c>
      <c r="D43" s="56">
        <v>1</v>
      </c>
      <c r="E43" s="56">
        <v>1</v>
      </c>
      <c r="F43" s="7">
        <f t="shared" si="1"/>
        <v>3</v>
      </c>
      <c r="G43" s="72">
        <v>82</v>
      </c>
      <c r="H43" s="73">
        <v>96</v>
      </c>
      <c r="I43" s="11">
        <f>作業!K42</f>
        <v>92.775308640000006</v>
      </c>
      <c r="J43" s="11">
        <f t="shared" si="2"/>
        <v>10</v>
      </c>
      <c r="K43" s="8">
        <f t="shared" si="3"/>
        <v>94.232592591999989</v>
      </c>
      <c r="L43" s="8">
        <f t="shared" si="4"/>
        <v>94</v>
      </c>
      <c r="M43" s="3" t="str">
        <f t="shared" si="5"/>
        <v xml:space="preserve"> </v>
      </c>
      <c r="P43"/>
    </row>
    <row r="44" spans="1:18" ht="17">
      <c r="A44" s="31">
        <v>113321004</v>
      </c>
      <c r="B44" s="12"/>
      <c r="C44" s="56">
        <v>1</v>
      </c>
      <c r="D44" s="56">
        <v>1</v>
      </c>
      <c r="E44" s="56"/>
      <c r="F44" s="7">
        <f t="shared" si="1"/>
        <v>2</v>
      </c>
      <c r="G44" s="72">
        <v>67</v>
      </c>
      <c r="H44" s="73">
        <v>69</v>
      </c>
      <c r="I44" s="11">
        <f>作業!K43</f>
        <v>81.891358019999998</v>
      </c>
      <c r="J44" s="11">
        <f t="shared" si="2"/>
        <v>8</v>
      </c>
      <c r="K44" s="8">
        <f t="shared" si="3"/>
        <v>75.367407405999998</v>
      </c>
      <c r="L44" s="8">
        <f t="shared" si="4"/>
        <v>75</v>
      </c>
      <c r="M44" s="3" t="str">
        <f t="shared" si="5"/>
        <v xml:space="preserve"> </v>
      </c>
      <c r="P44"/>
    </row>
    <row r="45" spans="1:18" ht="17">
      <c r="A45" s="101">
        <v>113321005</v>
      </c>
      <c r="B45" s="102"/>
      <c r="C45" s="103">
        <v>1</v>
      </c>
      <c r="D45" s="103"/>
      <c r="E45" s="103"/>
      <c r="F45" s="104">
        <f t="shared" si="1"/>
        <v>1</v>
      </c>
      <c r="G45" s="105" t="s">
        <v>45</v>
      </c>
      <c r="H45" s="106" t="s">
        <v>45</v>
      </c>
      <c r="I45" s="103">
        <f>作業!K44</f>
        <v>31.269135800000001</v>
      </c>
      <c r="J45" s="103">
        <f t="shared" si="2"/>
        <v>0</v>
      </c>
      <c r="K45" s="107">
        <f t="shared" si="3"/>
        <v>0</v>
      </c>
      <c r="L45" s="107">
        <f t="shared" si="4"/>
        <v>0</v>
      </c>
      <c r="M45" s="108" t="str">
        <f t="shared" si="5"/>
        <v>Sorry...</v>
      </c>
      <c r="N45" s="109" t="s">
        <v>34</v>
      </c>
      <c r="P45"/>
    </row>
    <row r="46" spans="1:18" ht="17">
      <c r="A46" s="31">
        <v>113321006</v>
      </c>
      <c r="B46" s="12"/>
      <c r="C46" s="56">
        <v>1</v>
      </c>
      <c r="D46" s="56">
        <v>1</v>
      </c>
      <c r="E46" s="56">
        <v>1</v>
      </c>
      <c r="F46" s="7">
        <f t="shared" si="1"/>
        <v>3</v>
      </c>
      <c r="G46" s="72">
        <v>73</v>
      </c>
      <c r="H46" s="73">
        <v>71</v>
      </c>
      <c r="I46" s="11">
        <f>作業!K45</f>
        <v>94.182716049999996</v>
      </c>
      <c r="J46" s="11">
        <f t="shared" si="2"/>
        <v>10</v>
      </c>
      <c r="K46" s="8">
        <f t="shared" si="3"/>
        <v>84.454814815000006</v>
      </c>
      <c r="L46" s="8">
        <f t="shared" si="4"/>
        <v>84</v>
      </c>
      <c r="M46" s="3" t="str">
        <f t="shared" si="5"/>
        <v xml:space="preserve"> </v>
      </c>
      <c r="P46"/>
    </row>
    <row r="47" spans="1:18" ht="18.75" customHeight="1">
      <c r="A47" s="31">
        <v>113321007</v>
      </c>
      <c r="B47" s="12"/>
      <c r="C47" s="56">
        <v>1</v>
      </c>
      <c r="D47" s="56">
        <v>1</v>
      </c>
      <c r="E47" s="56">
        <v>1</v>
      </c>
      <c r="F47" s="7">
        <f t="shared" si="1"/>
        <v>3</v>
      </c>
      <c r="G47" s="72">
        <v>74</v>
      </c>
      <c r="H47" s="73">
        <v>47</v>
      </c>
      <c r="I47" s="11">
        <f>作業!K46</f>
        <v>98.592592589999995</v>
      </c>
      <c r="J47" s="11">
        <f t="shared" si="2"/>
        <v>10</v>
      </c>
      <c r="K47" s="8">
        <f t="shared" si="3"/>
        <v>78.877777776999991</v>
      </c>
      <c r="L47" s="8">
        <f t="shared" si="4"/>
        <v>79</v>
      </c>
      <c r="M47" s="3" t="str">
        <f t="shared" si="5"/>
        <v xml:space="preserve"> </v>
      </c>
      <c r="P47"/>
    </row>
    <row r="48" spans="1:18" ht="17">
      <c r="A48" s="31">
        <v>113321008</v>
      </c>
      <c r="B48" s="12"/>
      <c r="C48" s="56">
        <v>1</v>
      </c>
      <c r="D48" s="56">
        <v>1</v>
      </c>
      <c r="E48" s="56">
        <v>1</v>
      </c>
      <c r="F48" s="7">
        <f t="shared" si="1"/>
        <v>3</v>
      </c>
      <c r="G48" s="72">
        <v>43</v>
      </c>
      <c r="H48" s="73">
        <v>67</v>
      </c>
      <c r="I48" s="11">
        <f>作業!K47</f>
        <v>86.488888889999998</v>
      </c>
      <c r="J48" s="11">
        <f t="shared" si="2"/>
        <v>10</v>
      </c>
      <c r="K48" s="8">
        <f t="shared" si="3"/>
        <v>71.946666667000002</v>
      </c>
      <c r="L48" s="8">
        <f t="shared" si="4"/>
        <v>72</v>
      </c>
      <c r="M48" s="3" t="str">
        <f t="shared" si="5"/>
        <v xml:space="preserve"> </v>
      </c>
      <c r="N48" s="69"/>
      <c r="P48"/>
    </row>
    <row r="49" spans="1:16" ht="17">
      <c r="A49" s="31">
        <v>113321009</v>
      </c>
      <c r="B49" s="12"/>
      <c r="C49" s="56">
        <v>1</v>
      </c>
      <c r="D49" s="56">
        <v>1</v>
      </c>
      <c r="E49" s="56">
        <v>1</v>
      </c>
      <c r="F49" s="7">
        <f t="shared" si="1"/>
        <v>3</v>
      </c>
      <c r="G49" s="72">
        <v>65</v>
      </c>
      <c r="H49" s="73">
        <v>28</v>
      </c>
      <c r="I49" s="11">
        <f>作業!K48</f>
        <v>85.175308639999997</v>
      </c>
      <c r="J49" s="11">
        <f t="shared" si="2"/>
        <v>10</v>
      </c>
      <c r="K49" s="8">
        <f t="shared" si="3"/>
        <v>66.452592592000002</v>
      </c>
      <c r="L49" s="8">
        <f t="shared" si="4"/>
        <v>66</v>
      </c>
      <c r="M49" s="3" t="str">
        <f t="shared" si="5"/>
        <v xml:space="preserve"> </v>
      </c>
      <c r="P49"/>
    </row>
    <row r="50" spans="1:16" ht="17">
      <c r="A50" s="31">
        <v>113321010</v>
      </c>
      <c r="B50" s="12"/>
      <c r="C50" s="56">
        <v>1</v>
      </c>
      <c r="D50" s="56">
        <v>1</v>
      </c>
      <c r="E50" s="56">
        <v>1</v>
      </c>
      <c r="F50" s="7">
        <f t="shared" si="1"/>
        <v>3</v>
      </c>
      <c r="G50" s="72">
        <v>41</v>
      </c>
      <c r="H50" s="73">
        <v>19</v>
      </c>
      <c r="I50" s="11">
        <f>作業!K49</f>
        <v>76.261728399999996</v>
      </c>
      <c r="J50" s="11">
        <f t="shared" si="2"/>
        <v>10</v>
      </c>
      <c r="K50" s="8">
        <f t="shared" si="3"/>
        <v>53.87851852</v>
      </c>
      <c r="L50" s="8">
        <f t="shared" si="4"/>
        <v>54</v>
      </c>
      <c r="M50" s="3" t="str">
        <f t="shared" si="5"/>
        <v>Sorry...</v>
      </c>
      <c r="P50"/>
    </row>
    <row r="51" spans="1:16" ht="17">
      <c r="A51" s="31">
        <v>113321011</v>
      </c>
      <c r="B51" s="12"/>
      <c r="C51" s="56">
        <v>1</v>
      </c>
      <c r="D51" s="56">
        <v>1</v>
      </c>
      <c r="E51" s="56">
        <v>1</v>
      </c>
      <c r="F51" s="7">
        <f t="shared" si="1"/>
        <v>3</v>
      </c>
      <c r="G51" s="72">
        <v>25</v>
      </c>
      <c r="H51" s="73">
        <v>47</v>
      </c>
      <c r="I51" s="11">
        <f>作業!K50</f>
        <v>83.298765430000003</v>
      </c>
      <c r="J51" s="11">
        <f t="shared" si="2"/>
        <v>10</v>
      </c>
      <c r="K51" s="8">
        <f t="shared" si="3"/>
        <v>59.589629629000001</v>
      </c>
      <c r="L51" s="8">
        <f t="shared" si="4"/>
        <v>60</v>
      </c>
      <c r="M51" s="3" t="str">
        <f t="shared" si="5"/>
        <v xml:space="preserve"> </v>
      </c>
      <c r="P51"/>
    </row>
    <row r="52" spans="1:16" ht="17">
      <c r="A52" s="31">
        <v>113321012</v>
      </c>
      <c r="B52" s="12"/>
      <c r="C52" s="56">
        <v>1</v>
      </c>
      <c r="D52" s="56">
        <v>1</v>
      </c>
      <c r="E52" s="56">
        <v>1</v>
      </c>
      <c r="F52" s="7">
        <f t="shared" si="1"/>
        <v>3</v>
      </c>
      <c r="G52" s="72">
        <v>76</v>
      </c>
      <c r="H52" s="73">
        <v>72</v>
      </c>
      <c r="I52" s="11">
        <f>作業!K51</f>
        <v>97.279012350000002</v>
      </c>
      <c r="J52" s="11">
        <f t="shared" si="2"/>
        <v>10</v>
      </c>
      <c r="K52" s="8">
        <f t="shared" si="3"/>
        <v>86.583703705000005</v>
      </c>
      <c r="L52" s="8">
        <f t="shared" si="4"/>
        <v>87</v>
      </c>
      <c r="M52" s="3" t="str">
        <f t="shared" si="5"/>
        <v xml:space="preserve"> </v>
      </c>
      <c r="P52"/>
    </row>
    <row r="53" spans="1:16" ht="17">
      <c r="A53" s="31">
        <v>113321013</v>
      </c>
      <c r="B53" s="12"/>
      <c r="C53" s="56">
        <v>1</v>
      </c>
      <c r="D53" s="56">
        <v>1</v>
      </c>
      <c r="E53" s="56">
        <v>1</v>
      </c>
      <c r="F53" s="7">
        <f t="shared" si="1"/>
        <v>3</v>
      </c>
      <c r="G53" s="72">
        <v>26</v>
      </c>
      <c r="H53" s="73">
        <v>59</v>
      </c>
      <c r="I53" s="11">
        <f>作業!K52</f>
        <v>88.365432100000007</v>
      </c>
      <c r="J53" s="11">
        <f t="shared" si="2"/>
        <v>10</v>
      </c>
      <c r="K53" s="8">
        <f t="shared" si="3"/>
        <v>65.009629630000006</v>
      </c>
      <c r="L53" s="8">
        <f t="shared" si="4"/>
        <v>65</v>
      </c>
      <c r="M53" s="3" t="str">
        <f t="shared" si="5"/>
        <v xml:space="preserve"> </v>
      </c>
      <c r="P53"/>
    </row>
    <row r="54" spans="1:16" ht="17">
      <c r="A54" s="31">
        <v>113321014</v>
      </c>
      <c r="B54" s="12"/>
      <c r="C54" s="56">
        <v>1</v>
      </c>
      <c r="D54" s="56">
        <v>1</v>
      </c>
      <c r="E54" s="56">
        <v>1</v>
      </c>
      <c r="F54" s="7">
        <f t="shared" si="1"/>
        <v>3</v>
      </c>
      <c r="G54" s="72">
        <v>38</v>
      </c>
      <c r="H54" s="73">
        <v>29</v>
      </c>
      <c r="I54" s="11">
        <f>作業!K53</f>
        <v>88.92839506</v>
      </c>
      <c r="J54" s="11">
        <f t="shared" si="2"/>
        <v>10</v>
      </c>
      <c r="K54" s="8">
        <f t="shared" si="3"/>
        <v>59.778518517999998</v>
      </c>
      <c r="L54" s="8">
        <f t="shared" si="4"/>
        <v>60</v>
      </c>
      <c r="M54" s="3" t="str">
        <f t="shared" si="5"/>
        <v xml:space="preserve"> </v>
      </c>
      <c r="P54"/>
    </row>
    <row r="55" spans="1:16" ht="17">
      <c r="A55" s="31">
        <v>113321015</v>
      </c>
      <c r="B55" s="12"/>
      <c r="C55" s="56">
        <v>1</v>
      </c>
      <c r="D55" s="56">
        <v>1</v>
      </c>
      <c r="E55" s="56">
        <v>1</v>
      </c>
      <c r="F55" s="7">
        <f t="shared" si="1"/>
        <v>3</v>
      </c>
      <c r="G55" s="72">
        <v>79</v>
      </c>
      <c r="H55" s="73">
        <v>85</v>
      </c>
      <c r="I55" s="11">
        <f>作業!K54</f>
        <v>92.587654319999999</v>
      </c>
      <c r="J55" s="11">
        <f t="shared" si="2"/>
        <v>10</v>
      </c>
      <c r="K55" s="8">
        <f t="shared" si="3"/>
        <v>89.976296296000001</v>
      </c>
      <c r="L55" s="8">
        <f t="shared" si="4"/>
        <v>90</v>
      </c>
      <c r="M55" s="3" t="str">
        <f t="shared" si="5"/>
        <v xml:space="preserve"> </v>
      </c>
      <c r="N55" s="78"/>
      <c r="P55"/>
    </row>
    <row r="56" spans="1:16" ht="17">
      <c r="A56" s="31">
        <v>113321016</v>
      </c>
      <c r="B56" s="12"/>
      <c r="C56" s="56">
        <v>1</v>
      </c>
      <c r="D56" s="56"/>
      <c r="E56" s="56">
        <v>0.5</v>
      </c>
      <c r="F56" s="7">
        <f t="shared" si="1"/>
        <v>1.5</v>
      </c>
      <c r="G56" s="72">
        <v>52</v>
      </c>
      <c r="H56" s="73">
        <v>59</v>
      </c>
      <c r="I56" s="11">
        <f>作業!K55</f>
        <v>94.839506170000007</v>
      </c>
      <c r="J56" s="11">
        <f t="shared" si="2"/>
        <v>7</v>
      </c>
      <c r="K56" s="8">
        <f t="shared" si="3"/>
        <v>70.251851850999998</v>
      </c>
      <c r="L56" s="8">
        <f t="shared" si="4"/>
        <v>70</v>
      </c>
      <c r="M56" s="3" t="str">
        <f t="shared" si="5"/>
        <v xml:space="preserve"> </v>
      </c>
      <c r="P56"/>
    </row>
    <row r="57" spans="1:16" ht="17">
      <c r="A57" s="31">
        <v>113321017</v>
      </c>
      <c r="B57" s="12"/>
      <c r="C57" s="56">
        <v>1</v>
      </c>
      <c r="D57" s="56">
        <v>1</v>
      </c>
      <c r="E57" s="56">
        <v>1</v>
      </c>
      <c r="F57" s="7">
        <f t="shared" si="1"/>
        <v>3</v>
      </c>
      <c r="G57" s="72">
        <v>46</v>
      </c>
      <c r="H57" s="73">
        <v>43</v>
      </c>
      <c r="I57" s="11">
        <f>作業!K56</f>
        <v>95.308641980000004</v>
      </c>
      <c r="J57" s="11">
        <f t="shared" si="2"/>
        <v>10</v>
      </c>
      <c r="K57" s="8">
        <f t="shared" si="3"/>
        <v>68.292592593999998</v>
      </c>
      <c r="L57" s="8">
        <f t="shared" si="4"/>
        <v>68</v>
      </c>
      <c r="M57" s="3" t="str">
        <f t="shared" si="5"/>
        <v xml:space="preserve"> </v>
      </c>
      <c r="P57"/>
    </row>
    <row r="58" spans="1:16" ht="17">
      <c r="A58" s="31">
        <v>113321018</v>
      </c>
      <c r="B58" s="12"/>
      <c r="C58" s="56"/>
      <c r="D58" s="56">
        <v>1</v>
      </c>
      <c r="E58" s="56"/>
      <c r="F58" s="7">
        <f t="shared" si="1"/>
        <v>1</v>
      </c>
      <c r="G58" s="72">
        <v>50</v>
      </c>
      <c r="H58" s="73">
        <v>65</v>
      </c>
      <c r="I58" s="11">
        <f>作業!K57</f>
        <v>93.807407409999996</v>
      </c>
      <c r="J58" s="11">
        <f t="shared" si="2"/>
        <v>6</v>
      </c>
      <c r="K58" s="8">
        <f t="shared" si="3"/>
        <v>69.642222223000005</v>
      </c>
      <c r="L58" s="8">
        <f t="shared" si="4"/>
        <v>70</v>
      </c>
      <c r="M58" s="3" t="str">
        <f t="shared" si="5"/>
        <v xml:space="preserve"> </v>
      </c>
      <c r="P58"/>
    </row>
    <row r="59" spans="1:16" ht="17">
      <c r="A59" s="31">
        <v>113321019</v>
      </c>
      <c r="B59" s="12"/>
      <c r="C59" s="56">
        <v>1</v>
      </c>
      <c r="D59" s="56">
        <v>1</v>
      </c>
      <c r="E59" s="56">
        <v>1</v>
      </c>
      <c r="F59" s="7">
        <f t="shared" si="1"/>
        <v>3</v>
      </c>
      <c r="G59" s="72">
        <v>96</v>
      </c>
      <c r="H59" s="73">
        <v>100</v>
      </c>
      <c r="I59" s="11">
        <f>作業!K58</f>
        <v>96.716049380000001</v>
      </c>
      <c r="J59" s="11">
        <f t="shared" si="2"/>
        <v>10</v>
      </c>
      <c r="K59" s="8">
        <f t="shared" si="3"/>
        <v>100.81481481399999</v>
      </c>
      <c r="L59" s="8">
        <v>99</v>
      </c>
      <c r="M59" s="3" t="str">
        <f t="shared" si="5"/>
        <v xml:space="preserve"> </v>
      </c>
      <c r="N59" t="s">
        <v>49</v>
      </c>
      <c r="P59"/>
    </row>
    <row r="60" spans="1:16" ht="17">
      <c r="A60" s="31">
        <v>113321020</v>
      </c>
      <c r="B60" s="12"/>
      <c r="C60" s="56">
        <v>1</v>
      </c>
      <c r="D60" s="56">
        <v>1</v>
      </c>
      <c r="E60" s="56">
        <v>1</v>
      </c>
      <c r="F60" s="7">
        <f t="shared" si="1"/>
        <v>3</v>
      </c>
      <c r="G60" s="72">
        <v>77</v>
      </c>
      <c r="H60" s="73">
        <v>91</v>
      </c>
      <c r="I60" s="11">
        <f>作業!K59</f>
        <v>89.022222220000003</v>
      </c>
      <c r="J60" s="11">
        <f t="shared" si="2"/>
        <v>10</v>
      </c>
      <c r="K60" s="8">
        <f t="shared" si="3"/>
        <v>90.106666665999995</v>
      </c>
      <c r="L60" s="8">
        <f t="shared" si="4"/>
        <v>90</v>
      </c>
      <c r="M60" s="3" t="str">
        <f t="shared" si="5"/>
        <v xml:space="preserve"> </v>
      </c>
      <c r="P60"/>
    </row>
    <row r="61" spans="1:16" ht="17">
      <c r="A61" s="31">
        <v>113321021</v>
      </c>
      <c r="B61" s="12"/>
      <c r="C61" s="56">
        <v>1</v>
      </c>
      <c r="D61" s="56">
        <v>1</v>
      </c>
      <c r="E61" s="56">
        <v>1</v>
      </c>
      <c r="F61" s="7">
        <f t="shared" si="1"/>
        <v>3</v>
      </c>
      <c r="G61" s="72">
        <v>48</v>
      </c>
      <c r="H61" s="73">
        <v>69</v>
      </c>
      <c r="I61" s="11">
        <f>作業!K60</f>
        <v>47.209876540000003</v>
      </c>
      <c r="J61" s="11">
        <f t="shared" si="2"/>
        <v>10</v>
      </c>
      <c r="K61" s="8">
        <f t="shared" si="3"/>
        <v>62.262962961999996</v>
      </c>
      <c r="L61" s="8">
        <f t="shared" si="4"/>
        <v>62</v>
      </c>
      <c r="M61" s="3" t="str">
        <f t="shared" si="5"/>
        <v xml:space="preserve"> </v>
      </c>
      <c r="P61"/>
    </row>
    <row r="62" spans="1:16" ht="17">
      <c r="A62" s="31">
        <v>113321022</v>
      </c>
      <c r="B62" s="12"/>
      <c r="C62" s="56">
        <v>1</v>
      </c>
      <c r="D62" s="56">
        <v>1</v>
      </c>
      <c r="E62" s="56">
        <v>1</v>
      </c>
      <c r="F62" s="7">
        <f t="shared" si="1"/>
        <v>3</v>
      </c>
      <c r="G62" s="72">
        <v>92</v>
      </c>
      <c r="H62" s="73">
        <v>102</v>
      </c>
      <c r="I62" s="11">
        <f>作業!K61</f>
        <v>95.120987650000004</v>
      </c>
      <c r="J62" s="11">
        <f t="shared" si="2"/>
        <v>10</v>
      </c>
      <c r="K62" s="8">
        <f t="shared" si="3"/>
        <v>99.736296294999988</v>
      </c>
      <c r="L62" s="8">
        <v>99</v>
      </c>
      <c r="M62" s="3" t="str">
        <f t="shared" si="5"/>
        <v xml:space="preserve"> </v>
      </c>
      <c r="N62" t="s">
        <v>48</v>
      </c>
      <c r="P62"/>
    </row>
    <row r="63" spans="1:16" ht="17">
      <c r="A63" s="31">
        <v>113321023</v>
      </c>
      <c r="B63" s="12"/>
      <c r="C63" s="56">
        <v>1</v>
      </c>
      <c r="D63" s="56">
        <v>1</v>
      </c>
      <c r="E63" s="56">
        <v>1</v>
      </c>
      <c r="F63" s="7">
        <f t="shared" si="1"/>
        <v>3</v>
      </c>
      <c r="G63" s="72">
        <v>78</v>
      </c>
      <c r="H63" s="73">
        <v>83</v>
      </c>
      <c r="I63" s="11">
        <f>作業!K62</f>
        <v>85.644444440000001</v>
      </c>
      <c r="J63" s="11">
        <f t="shared" si="2"/>
        <v>10</v>
      </c>
      <c r="K63" s="8">
        <f t="shared" si="3"/>
        <v>86.993333331999992</v>
      </c>
      <c r="L63" s="8">
        <f t="shared" si="4"/>
        <v>87</v>
      </c>
      <c r="M63" s="3" t="str">
        <f t="shared" si="5"/>
        <v xml:space="preserve"> </v>
      </c>
      <c r="P63"/>
    </row>
    <row r="64" spans="1:16" ht="17">
      <c r="A64" s="31">
        <v>113321024</v>
      </c>
      <c r="B64" s="12"/>
      <c r="C64" s="56">
        <v>1</v>
      </c>
      <c r="D64" s="56">
        <v>1</v>
      </c>
      <c r="E64" s="56">
        <v>1</v>
      </c>
      <c r="F64" s="7">
        <f t="shared" si="1"/>
        <v>3</v>
      </c>
      <c r="G64" s="72">
        <v>68</v>
      </c>
      <c r="H64" s="73">
        <v>81</v>
      </c>
      <c r="I64" s="11">
        <f>作業!K63</f>
        <v>92.681481480000002</v>
      </c>
      <c r="J64" s="11">
        <f t="shared" si="2"/>
        <v>10</v>
      </c>
      <c r="K64" s="8">
        <f t="shared" si="3"/>
        <v>85.504444444000001</v>
      </c>
      <c r="L64" s="8">
        <f t="shared" si="4"/>
        <v>86</v>
      </c>
      <c r="M64" s="3" t="str">
        <f t="shared" si="5"/>
        <v xml:space="preserve"> </v>
      </c>
      <c r="P64"/>
    </row>
    <row r="65" spans="1:16" ht="17">
      <c r="A65" s="31">
        <v>113321025</v>
      </c>
      <c r="B65" s="12"/>
      <c r="C65" s="56">
        <v>1</v>
      </c>
      <c r="D65" s="56">
        <v>1</v>
      </c>
      <c r="E65" s="56">
        <v>1</v>
      </c>
      <c r="F65" s="7">
        <f t="shared" si="1"/>
        <v>3</v>
      </c>
      <c r="G65" s="72">
        <v>66</v>
      </c>
      <c r="H65" s="73">
        <v>48</v>
      </c>
      <c r="I65" s="11">
        <f>作業!K64</f>
        <v>89.491358020000007</v>
      </c>
      <c r="J65" s="11">
        <f t="shared" si="2"/>
        <v>10</v>
      </c>
      <c r="K65" s="8">
        <f t="shared" si="3"/>
        <v>74.047407406000005</v>
      </c>
      <c r="L65" s="8">
        <f t="shared" si="4"/>
        <v>74</v>
      </c>
      <c r="M65" s="3" t="str">
        <f t="shared" si="5"/>
        <v xml:space="preserve"> </v>
      </c>
      <c r="P65"/>
    </row>
    <row r="66" spans="1:16" ht="17">
      <c r="A66" s="31">
        <v>113321026</v>
      </c>
      <c r="B66" s="12"/>
      <c r="C66" s="56">
        <v>1</v>
      </c>
      <c r="D66" s="56">
        <v>1</v>
      </c>
      <c r="E66" s="56">
        <v>1</v>
      </c>
      <c r="F66" s="7">
        <f t="shared" si="1"/>
        <v>3</v>
      </c>
      <c r="G66" s="72">
        <v>71</v>
      </c>
      <c r="H66" s="73">
        <v>81</v>
      </c>
      <c r="I66" s="11">
        <f>作業!K65</f>
        <v>90.523456789999997</v>
      </c>
      <c r="J66" s="11">
        <f t="shared" si="2"/>
        <v>10</v>
      </c>
      <c r="K66" s="8">
        <f t="shared" si="3"/>
        <v>85.757037037000003</v>
      </c>
      <c r="L66" s="8">
        <f t="shared" si="4"/>
        <v>86</v>
      </c>
      <c r="M66" s="3" t="str">
        <f t="shared" ref="M66:M79" si="6">IF(L66&gt;59," ","Sorry...")</f>
        <v xml:space="preserve"> </v>
      </c>
      <c r="P66"/>
    </row>
    <row r="67" spans="1:16" ht="17">
      <c r="A67" s="31">
        <v>113321027</v>
      </c>
      <c r="B67" s="12"/>
      <c r="C67" s="56">
        <v>1</v>
      </c>
      <c r="D67" s="56">
        <v>1</v>
      </c>
      <c r="E67" s="56">
        <v>1</v>
      </c>
      <c r="F67" s="7">
        <f t="shared" si="1"/>
        <v>3</v>
      </c>
      <c r="G67" s="72">
        <v>55</v>
      </c>
      <c r="H67" s="73">
        <v>41</v>
      </c>
      <c r="I67" s="11">
        <f>作業!K66</f>
        <v>95.308641980000004</v>
      </c>
      <c r="J67" s="11">
        <f t="shared" si="2"/>
        <v>10</v>
      </c>
      <c r="K67" s="8">
        <f t="shared" si="3"/>
        <v>70.392592593999993</v>
      </c>
      <c r="L67" s="8">
        <f t="shared" si="4"/>
        <v>70</v>
      </c>
      <c r="M67" s="3" t="str">
        <f t="shared" si="6"/>
        <v xml:space="preserve"> </v>
      </c>
      <c r="P67"/>
    </row>
    <row r="68" spans="1:16" ht="17">
      <c r="A68" s="31">
        <v>113321028</v>
      </c>
      <c r="B68" s="12"/>
      <c r="C68" s="56">
        <v>1</v>
      </c>
      <c r="D68" s="56">
        <v>1</v>
      </c>
      <c r="E68" s="56">
        <v>1</v>
      </c>
      <c r="F68" s="7">
        <f t="shared" ref="F68:F111" si="7">SUM(C68:E68)</f>
        <v>3</v>
      </c>
      <c r="G68" s="72">
        <v>55</v>
      </c>
      <c r="H68" s="73">
        <v>31</v>
      </c>
      <c r="I68" s="11">
        <f>作業!K67</f>
        <v>91.649382720000006</v>
      </c>
      <c r="J68" s="11">
        <f t="shared" ref="J68:J111" si="8">IF(H68="缺考", 0, 4+2*F68)</f>
        <v>10</v>
      </c>
      <c r="K68" s="8">
        <f t="shared" ref="K68:K111" si="9">IF(H68="缺考", 0, F68+IF(G68 = "缺考", 0, G68)*0.3+H68*0.3+I68*0.3+J68)</f>
        <v>66.294814815999999</v>
      </c>
      <c r="L68" s="8">
        <f t="shared" ref="L68:L111" si="10">ROUND(K68,0)</f>
        <v>66</v>
      </c>
      <c r="M68" s="3" t="str">
        <f t="shared" si="6"/>
        <v xml:space="preserve"> </v>
      </c>
      <c r="N68" s="78"/>
      <c r="P68"/>
    </row>
    <row r="69" spans="1:16" ht="17">
      <c r="A69" s="31">
        <v>113321029</v>
      </c>
      <c r="B69" s="12"/>
      <c r="C69" s="56">
        <v>1</v>
      </c>
      <c r="D69" s="56"/>
      <c r="E69" s="56">
        <v>1</v>
      </c>
      <c r="F69" s="7">
        <f t="shared" si="7"/>
        <v>2</v>
      </c>
      <c r="G69" s="72">
        <v>58</v>
      </c>
      <c r="H69" s="73">
        <v>31</v>
      </c>
      <c r="I69" s="11">
        <f>作業!K68</f>
        <v>87.051851850000006</v>
      </c>
      <c r="J69" s="11">
        <f t="shared" si="8"/>
        <v>8</v>
      </c>
      <c r="K69" s="8">
        <f t="shared" si="9"/>
        <v>62.815555554999996</v>
      </c>
      <c r="L69" s="8">
        <f t="shared" si="10"/>
        <v>63</v>
      </c>
      <c r="M69" s="3" t="str">
        <f t="shared" si="6"/>
        <v xml:space="preserve"> </v>
      </c>
      <c r="P69"/>
    </row>
    <row r="70" spans="1:16" ht="17">
      <c r="A70" s="31">
        <v>113321030</v>
      </c>
      <c r="B70" s="12"/>
      <c r="C70" s="56">
        <v>1</v>
      </c>
      <c r="D70" s="56"/>
      <c r="E70" s="56"/>
      <c r="F70" s="7">
        <f t="shared" si="7"/>
        <v>1</v>
      </c>
      <c r="G70" s="72">
        <v>29</v>
      </c>
      <c r="H70" s="73">
        <v>12</v>
      </c>
      <c r="I70" s="11">
        <f>作業!K69</f>
        <v>74.888888890000004</v>
      </c>
      <c r="J70" s="11">
        <f t="shared" si="8"/>
        <v>6</v>
      </c>
      <c r="K70" s="8">
        <f t="shared" si="9"/>
        <v>41.766666667000003</v>
      </c>
      <c r="L70" s="8">
        <f t="shared" si="10"/>
        <v>42</v>
      </c>
      <c r="M70" s="3" t="str">
        <f t="shared" si="6"/>
        <v>Sorry...</v>
      </c>
      <c r="P70"/>
    </row>
    <row r="71" spans="1:16" ht="17">
      <c r="A71" s="31">
        <v>113321032</v>
      </c>
      <c r="B71" s="12"/>
      <c r="C71" s="56">
        <v>1</v>
      </c>
      <c r="D71" s="56"/>
      <c r="E71" s="56">
        <v>1</v>
      </c>
      <c r="F71" s="7">
        <f t="shared" si="7"/>
        <v>2</v>
      </c>
      <c r="G71" s="72">
        <v>0</v>
      </c>
      <c r="H71" s="73">
        <v>0</v>
      </c>
      <c r="I71" s="11">
        <f>作業!K70</f>
        <v>65.412345680000001</v>
      </c>
      <c r="J71" s="11">
        <f t="shared" si="8"/>
        <v>8</v>
      </c>
      <c r="K71" s="8">
        <f t="shared" si="9"/>
        <v>29.623703704</v>
      </c>
      <c r="L71" s="8">
        <f t="shared" si="10"/>
        <v>30</v>
      </c>
      <c r="M71" s="3" t="str">
        <f t="shared" si="6"/>
        <v>Sorry...</v>
      </c>
      <c r="P71"/>
    </row>
    <row r="72" spans="1:16" ht="17">
      <c r="A72" s="31">
        <v>113321033</v>
      </c>
      <c r="B72" s="12"/>
      <c r="C72" s="56">
        <v>1</v>
      </c>
      <c r="D72" s="56"/>
      <c r="E72" s="56"/>
      <c r="F72" s="7">
        <f t="shared" si="7"/>
        <v>1</v>
      </c>
      <c r="G72" s="72">
        <v>38</v>
      </c>
      <c r="H72" s="73">
        <v>35</v>
      </c>
      <c r="I72" s="11">
        <f>作業!K71</f>
        <v>83.298765430000003</v>
      </c>
      <c r="J72" s="11">
        <f t="shared" si="8"/>
        <v>6</v>
      </c>
      <c r="K72" s="8">
        <f t="shared" si="9"/>
        <v>53.889629628999998</v>
      </c>
      <c r="L72" s="8">
        <f t="shared" si="10"/>
        <v>54</v>
      </c>
      <c r="M72" s="3" t="str">
        <f t="shared" si="6"/>
        <v>Sorry...</v>
      </c>
      <c r="P72"/>
    </row>
    <row r="73" spans="1:16" ht="17">
      <c r="A73" s="31">
        <v>113321034</v>
      </c>
      <c r="B73" s="12"/>
      <c r="C73" s="56">
        <v>1</v>
      </c>
      <c r="D73" s="56">
        <v>1</v>
      </c>
      <c r="E73" s="56"/>
      <c r="F73" s="7">
        <f t="shared" si="7"/>
        <v>2</v>
      </c>
      <c r="G73" s="72">
        <v>8</v>
      </c>
      <c r="H73" s="73">
        <v>0</v>
      </c>
      <c r="I73" s="11">
        <f>作業!K72</f>
        <v>25.170370370000001</v>
      </c>
      <c r="J73" s="11">
        <f t="shared" si="8"/>
        <v>8</v>
      </c>
      <c r="K73" s="8">
        <f t="shared" si="9"/>
        <v>19.951111110999999</v>
      </c>
      <c r="L73" s="8">
        <f t="shared" si="10"/>
        <v>20</v>
      </c>
      <c r="M73" s="3" t="str">
        <f t="shared" si="6"/>
        <v>Sorry...</v>
      </c>
      <c r="P73"/>
    </row>
    <row r="74" spans="1:16" ht="17">
      <c r="A74" s="31">
        <v>113321035</v>
      </c>
      <c r="B74" s="12"/>
      <c r="C74" s="56">
        <v>1</v>
      </c>
      <c r="D74" s="56">
        <v>1</v>
      </c>
      <c r="E74" s="56">
        <v>1</v>
      </c>
      <c r="F74" s="7">
        <f t="shared" si="7"/>
        <v>3</v>
      </c>
      <c r="G74" s="72">
        <v>12</v>
      </c>
      <c r="H74" s="73">
        <v>30</v>
      </c>
      <c r="I74" s="11">
        <f>作業!K73</f>
        <v>93.338271599999999</v>
      </c>
      <c r="J74" s="11">
        <f t="shared" si="8"/>
        <v>10</v>
      </c>
      <c r="K74" s="8">
        <f t="shared" si="9"/>
        <v>53.601481479999997</v>
      </c>
      <c r="L74" s="8">
        <f t="shared" si="10"/>
        <v>54</v>
      </c>
      <c r="M74" s="3" t="str">
        <f t="shared" si="6"/>
        <v>Sorry...</v>
      </c>
      <c r="N74" s="69"/>
      <c r="P74"/>
    </row>
    <row r="75" spans="1:16" ht="17">
      <c r="A75" s="31">
        <v>113321038</v>
      </c>
      <c r="B75" s="12"/>
      <c r="C75" s="56">
        <v>1</v>
      </c>
      <c r="D75" s="56">
        <v>1</v>
      </c>
      <c r="E75" s="56">
        <v>1</v>
      </c>
      <c r="F75" s="7">
        <f t="shared" si="7"/>
        <v>3</v>
      </c>
      <c r="G75" s="72">
        <v>49</v>
      </c>
      <c r="H75" s="73">
        <v>28</v>
      </c>
      <c r="I75" s="11">
        <f>作業!K74</f>
        <v>95.120987650000004</v>
      </c>
      <c r="J75" s="11">
        <f t="shared" si="8"/>
        <v>10</v>
      </c>
      <c r="K75" s="8">
        <f t="shared" si="9"/>
        <v>64.636296294999994</v>
      </c>
      <c r="L75" s="8">
        <f t="shared" si="10"/>
        <v>65</v>
      </c>
      <c r="M75" s="3" t="str">
        <f t="shared" si="6"/>
        <v xml:space="preserve"> </v>
      </c>
      <c r="P75"/>
    </row>
    <row r="76" spans="1:16" ht="17">
      <c r="A76" s="31">
        <v>113321039</v>
      </c>
      <c r="B76" s="12"/>
      <c r="C76" s="56">
        <v>1</v>
      </c>
      <c r="D76" s="56">
        <v>1</v>
      </c>
      <c r="E76" s="56"/>
      <c r="F76" s="7">
        <f t="shared" si="7"/>
        <v>2</v>
      </c>
      <c r="G76" s="72">
        <v>56</v>
      </c>
      <c r="H76" s="73">
        <v>15</v>
      </c>
      <c r="I76" s="11">
        <f>作業!K75</f>
        <v>37.051851849999998</v>
      </c>
      <c r="J76" s="11">
        <f t="shared" si="8"/>
        <v>8</v>
      </c>
      <c r="K76" s="8">
        <f t="shared" si="9"/>
        <v>42.415555554999997</v>
      </c>
      <c r="L76" s="8">
        <f t="shared" si="10"/>
        <v>42</v>
      </c>
      <c r="M76" s="3" t="str">
        <f t="shared" si="6"/>
        <v>Sorry...</v>
      </c>
      <c r="P76"/>
    </row>
    <row r="77" spans="1:16" ht="17">
      <c r="A77" s="31">
        <v>113321042</v>
      </c>
      <c r="B77" s="12"/>
      <c r="C77" s="56">
        <v>1</v>
      </c>
      <c r="D77" s="56">
        <v>1</v>
      </c>
      <c r="E77" s="56">
        <v>1</v>
      </c>
      <c r="F77" s="7">
        <f t="shared" si="7"/>
        <v>3</v>
      </c>
      <c r="G77" s="72">
        <v>38</v>
      </c>
      <c r="H77" s="73">
        <v>39</v>
      </c>
      <c r="I77" s="11">
        <f>作業!K76</f>
        <v>98.123456790000006</v>
      </c>
      <c r="J77" s="11">
        <f t="shared" si="8"/>
        <v>10</v>
      </c>
      <c r="K77" s="8">
        <f t="shared" si="9"/>
        <v>65.537037037000005</v>
      </c>
      <c r="L77" s="8">
        <f t="shared" si="10"/>
        <v>66</v>
      </c>
      <c r="M77" s="3" t="str">
        <f t="shared" si="6"/>
        <v xml:space="preserve"> </v>
      </c>
      <c r="P77"/>
    </row>
    <row r="78" spans="1:16" ht="17">
      <c r="A78" s="31">
        <v>113321043</v>
      </c>
      <c r="B78" s="12"/>
      <c r="C78" s="56">
        <v>1</v>
      </c>
      <c r="D78" s="56">
        <v>1</v>
      </c>
      <c r="E78" s="56">
        <v>1</v>
      </c>
      <c r="F78" s="7">
        <f t="shared" si="7"/>
        <v>3</v>
      </c>
      <c r="G78" s="72">
        <v>10</v>
      </c>
      <c r="H78" s="73">
        <v>15</v>
      </c>
      <c r="I78" s="11">
        <f>作業!K77</f>
        <v>96.340740740000001</v>
      </c>
      <c r="J78" s="11">
        <f t="shared" si="8"/>
        <v>10</v>
      </c>
      <c r="K78" s="8">
        <f t="shared" si="9"/>
        <v>49.402222221999999</v>
      </c>
      <c r="L78" s="8">
        <f t="shared" si="10"/>
        <v>49</v>
      </c>
      <c r="M78" s="3" t="str">
        <f t="shared" si="6"/>
        <v>Sorry...</v>
      </c>
      <c r="N78" s="69"/>
      <c r="P78"/>
    </row>
    <row r="79" spans="1:16" ht="17">
      <c r="A79" s="31">
        <v>113321046</v>
      </c>
      <c r="B79" s="12"/>
      <c r="C79" s="56">
        <v>1</v>
      </c>
      <c r="D79" s="56">
        <v>1</v>
      </c>
      <c r="E79" s="56">
        <v>1</v>
      </c>
      <c r="F79" s="7">
        <f t="shared" si="7"/>
        <v>3</v>
      </c>
      <c r="G79" s="72">
        <v>87</v>
      </c>
      <c r="H79" s="73">
        <v>100</v>
      </c>
      <c r="I79" s="11">
        <f>作業!K78</f>
        <v>95.120987650000004</v>
      </c>
      <c r="J79" s="11">
        <f t="shared" si="8"/>
        <v>10</v>
      </c>
      <c r="K79" s="8">
        <f t="shared" si="9"/>
        <v>97.636296294999994</v>
      </c>
      <c r="L79" s="8">
        <f t="shared" si="10"/>
        <v>98</v>
      </c>
      <c r="M79" s="3" t="str">
        <f t="shared" si="6"/>
        <v xml:space="preserve"> </v>
      </c>
      <c r="P79"/>
    </row>
    <row r="80" spans="1:16" ht="17">
      <c r="A80" s="64">
        <v>113321047</v>
      </c>
      <c r="B80" s="65"/>
      <c r="C80" s="56">
        <v>1</v>
      </c>
      <c r="D80" s="56">
        <v>1</v>
      </c>
      <c r="E80" s="56">
        <v>1</v>
      </c>
      <c r="F80" s="7">
        <f t="shared" si="7"/>
        <v>3</v>
      </c>
      <c r="G80" s="74">
        <v>73</v>
      </c>
      <c r="H80" s="75">
        <v>37</v>
      </c>
      <c r="I80" s="11">
        <f>作業!K79</f>
        <v>80.765432099999998</v>
      </c>
      <c r="J80" s="11">
        <f t="shared" si="8"/>
        <v>10</v>
      </c>
      <c r="K80" s="8">
        <f t="shared" si="9"/>
        <v>70.229629630000005</v>
      </c>
      <c r="L80" s="8">
        <f t="shared" si="10"/>
        <v>70</v>
      </c>
      <c r="M80" s="3" t="str">
        <f t="shared" ref="M80:M111" si="11">IF(L80&gt;59," ","Sorry...")</f>
        <v xml:space="preserve"> </v>
      </c>
      <c r="P80"/>
    </row>
    <row r="81" spans="1:23" ht="17">
      <c r="A81" s="64">
        <v>113321048</v>
      </c>
      <c r="B81" s="65"/>
      <c r="C81" s="57">
        <v>1</v>
      </c>
      <c r="D81" s="57">
        <v>1</v>
      </c>
      <c r="E81" s="57"/>
      <c r="F81" s="7">
        <f t="shared" si="7"/>
        <v>2</v>
      </c>
      <c r="G81" s="74">
        <v>22</v>
      </c>
      <c r="H81" s="75">
        <v>2</v>
      </c>
      <c r="I81" s="11">
        <f>作業!K80</f>
        <v>46.962962959999999</v>
      </c>
      <c r="J81" s="11">
        <f t="shared" si="8"/>
        <v>8</v>
      </c>
      <c r="K81" s="8">
        <f t="shared" si="9"/>
        <v>31.288888887999999</v>
      </c>
      <c r="L81" s="8">
        <f t="shared" si="10"/>
        <v>31</v>
      </c>
      <c r="M81" s="3" t="str">
        <f t="shared" si="11"/>
        <v>Sorry...</v>
      </c>
      <c r="P81"/>
    </row>
    <row r="82" spans="1:23" ht="17">
      <c r="A82" s="64">
        <v>113321049</v>
      </c>
      <c r="B82" s="65"/>
      <c r="C82" s="56">
        <v>1</v>
      </c>
      <c r="D82" s="56"/>
      <c r="E82" s="56"/>
      <c r="F82" s="7">
        <f t="shared" si="7"/>
        <v>1</v>
      </c>
      <c r="G82" s="74">
        <v>5</v>
      </c>
      <c r="H82" s="77" t="s">
        <v>45</v>
      </c>
      <c r="I82" s="11">
        <f>作業!K81</f>
        <v>11.88148148</v>
      </c>
      <c r="J82" s="11">
        <f t="shared" si="8"/>
        <v>0</v>
      </c>
      <c r="K82" s="8">
        <f t="shared" si="9"/>
        <v>0</v>
      </c>
      <c r="L82" s="8">
        <f t="shared" si="10"/>
        <v>0</v>
      </c>
      <c r="M82" s="3" t="str">
        <f t="shared" si="11"/>
        <v>Sorry...</v>
      </c>
      <c r="N82" s="69" t="s">
        <v>30</v>
      </c>
      <c r="P82"/>
    </row>
    <row r="83" spans="1:23" ht="17">
      <c r="A83" s="64">
        <v>113321052</v>
      </c>
      <c r="B83" s="65"/>
      <c r="C83" s="56">
        <v>1</v>
      </c>
      <c r="D83" s="56">
        <v>1</v>
      </c>
      <c r="E83" s="56">
        <v>1</v>
      </c>
      <c r="F83" s="7">
        <f t="shared" si="7"/>
        <v>3</v>
      </c>
      <c r="G83" s="74">
        <v>32</v>
      </c>
      <c r="H83" s="75">
        <v>18</v>
      </c>
      <c r="I83" s="11">
        <f>作業!K82</f>
        <v>79.017283950000007</v>
      </c>
      <c r="J83" s="11">
        <f t="shared" si="8"/>
        <v>10</v>
      </c>
      <c r="K83" s="8">
        <f t="shared" si="9"/>
        <v>51.705185185000005</v>
      </c>
      <c r="L83" s="8">
        <f t="shared" si="10"/>
        <v>52</v>
      </c>
      <c r="M83" s="3" t="str">
        <f t="shared" si="11"/>
        <v>Sorry...</v>
      </c>
      <c r="P83"/>
    </row>
    <row r="84" spans="1:23" ht="17">
      <c r="A84" s="64">
        <v>113321053</v>
      </c>
      <c r="B84" s="65"/>
      <c r="C84" s="57">
        <v>1</v>
      </c>
      <c r="D84" s="57"/>
      <c r="E84" s="57"/>
      <c r="F84" s="7">
        <f t="shared" si="7"/>
        <v>1</v>
      </c>
      <c r="G84" s="74">
        <v>13</v>
      </c>
      <c r="H84" s="75">
        <v>4</v>
      </c>
      <c r="I84" s="11">
        <f>作業!K83</f>
        <v>67.382716049999999</v>
      </c>
      <c r="J84" s="11">
        <f t="shared" si="8"/>
        <v>6</v>
      </c>
      <c r="K84" s="8">
        <f t="shared" si="9"/>
        <v>32.314814815000005</v>
      </c>
      <c r="L84" s="8">
        <f t="shared" si="10"/>
        <v>32</v>
      </c>
      <c r="M84" s="3" t="str">
        <f t="shared" si="11"/>
        <v>Sorry...</v>
      </c>
      <c r="P84"/>
    </row>
    <row r="85" spans="1:23" ht="17">
      <c r="A85" s="64">
        <v>113321054</v>
      </c>
      <c r="B85" s="65"/>
      <c r="C85" s="57">
        <v>1</v>
      </c>
      <c r="D85" s="57"/>
      <c r="E85" s="57"/>
      <c r="F85" s="7">
        <f t="shared" si="7"/>
        <v>1</v>
      </c>
      <c r="G85" s="74">
        <v>11</v>
      </c>
      <c r="H85" s="75">
        <v>13</v>
      </c>
      <c r="I85" s="11">
        <f>作業!K84</f>
        <v>65.318518519999998</v>
      </c>
      <c r="J85" s="11">
        <f t="shared" si="8"/>
        <v>6</v>
      </c>
      <c r="K85" s="8">
        <f t="shared" si="9"/>
        <v>33.795555555999996</v>
      </c>
      <c r="L85" s="8">
        <f t="shared" si="10"/>
        <v>34</v>
      </c>
      <c r="M85" s="3" t="str">
        <f t="shared" si="11"/>
        <v>Sorry...</v>
      </c>
      <c r="P85"/>
    </row>
    <row r="86" spans="1:23" ht="17">
      <c r="A86" s="64">
        <v>113321055</v>
      </c>
      <c r="B86" s="65"/>
      <c r="C86" s="57">
        <v>1</v>
      </c>
      <c r="D86" s="57"/>
      <c r="E86" s="57"/>
      <c r="F86" s="7">
        <f t="shared" si="7"/>
        <v>1</v>
      </c>
      <c r="G86" s="74">
        <v>23</v>
      </c>
      <c r="H86" s="75">
        <v>18</v>
      </c>
      <c r="I86" s="11">
        <f>作業!K85</f>
        <v>70.854320990000005</v>
      </c>
      <c r="J86" s="11">
        <f t="shared" si="8"/>
        <v>6</v>
      </c>
      <c r="K86" s="8">
        <f t="shared" si="9"/>
        <v>40.556296297000003</v>
      </c>
      <c r="L86" s="8">
        <f t="shared" si="10"/>
        <v>41</v>
      </c>
      <c r="M86" s="3" t="str">
        <f t="shared" si="11"/>
        <v>Sorry...</v>
      </c>
      <c r="P86"/>
    </row>
    <row r="87" spans="1:23" ht="17">
      <c r="A87" s="64">
        <v>113321056</v>
      </c>
      <c r="B87" s="65"/>
      <c r="C87" s="57">
        <v>1</v>
      </c>
      <c r="D87" s="57">
        <v>1</v>
      </c>
      <c r="E87" s="57">
        <v>1</v>
      </c>
      <c r="F87" s="7">
        <f t="shared" si="7"/>
        <v>3</v>
      </c>
      <c r="G87" s="74">
        <v>15</v>
      </c>
      <c r="H87" s="77">
        <v>39</v>
      </c>
      <c r="I87" s="11">
        <f>作業!K86</f>
        <v>93.995061730000003</v>
      </c>
      <c r="J87" s="11">
        <f t="shared" si="8"/>
        <v>10</v>
      </c>
      <c r="K87" s="8">
        <f t="shared" si="9"/>
        <v>57.398518519</v>
      </c>
      <c r="L87" s="8">
        <f t="shared" si="10"/>
        <v>57</v>
      </c>
      <c r="M87" s="3" t="str">
        <f t="shared" si="11"/>
        <v>Sorry...</v>
      </c>
      <c r="P87"/>
    </row>
    <row r="88" spans="1:23" ht="17">
      <c r="A88" s="64">
        <v>113321057</v>
      </c>
      <c r="B88" s="65"/>
      <c r="C88" s="57">
        <v>1</v>
      </c>
      <c r="D88" s="57">
        <v>1</v>
      </c>
      <c r="E88" s="57">
        <v>1</v>
      </c>
      <c r="F88" s="7">
        <f t="shared" si="7"/>
        <v>3</v>
      </c>
      <c r="G88" s="74">
        <v>90</v>
      </c>
      <c r="H88" s="75">
        <v>91</v>
      </c>
      <c r="I88" s="11">
        <f>作業!K87</f>
        <v>88.083950619999996</v>
      </c>
      <c r="J88" s="11">
        <f t="shared" si="8"/>
        <v>10</v>
      </c>
      <c r="K88" s="8">
        <f t="shared" si="9"/>
        <v>93.72518518599999</v>
      </c>
      <c r="L88" s="8">
        <f t="shared" si="10"/>
        <v>94</v>
      </c>
      <c r="M88" s="3" t="str">
        <f t="shared" si="11"/>
        <v xml:space="preserve"> </v>
      </c>
      <c r="P88"/>
    </row>
    <row r="89" spans="1:23" ht="17">
      <c r="A89" s="64">
        <v>113321058</v>
      </c>
      <c r="B89" s="65"/>
      <c r="C89" s="57">
        <v>1</v>
      </c>
      <c r="D89" s="57"/>
      <c r="E89" s="57"/>
      <c r="F89" s="7">
        <f t="shared" si="7"/>
        <v>1</v>
      </c>
      <c r="G89" s="74">
        <v>36</v>
      </c>
      <c r="H89" s="75">
        <v>43</v>
      </c>
      <c r="I89" s="11">
        <f>作業!K88</f>
        <v>78.41975309</v>
      </c>
      <c r="J89" s="11">
        <f t="shared" si="8"/>
        <v>6</v>
      </c>
      <c r="K89" s="8">
        <f t="shared" si="9"/>
        <v>54.225925926999999</v>
      </c>
      <c r="L89" s="8">
        <f t="shared" si="10"/>
        <v>54</v>
      </c>
      <c r="M89" s="3" t="str">
        <f t="shared" si="11"/>
        <v>Sorry...</v>
      </c>
      <c r="P89"/>
    </row>
    <row r="90" spans="1:23" ht="17">
      <c r="A90" s="64">
        <v>113321059</v>
      </c>
      <c r="B90" s="65"/>
      <c r="C90" s="57">
        <v>1</v>
      </c>
      <c r="D90" s="57">
        <v>1</v>
      </c>
      <c r="E90" s="57">
        <v>1</v>
      </c>
      <c r="F90" s="7">
        <f t="shared" si="7"/>
        <v>3</v>
      </c>
      <c r="G90" s="74">
        <v>80</v>
      </c>
      <c r="H90" s="75">
        <v>57</v>
      </c>
      <c r="I90" s="11">
        <f>作業!K89</f>
        <v>94.088888890000007</v>
      </c>
      <c r="J90" s="11">
        <f t="shared" si="8"/>
        <v>10</v>
      </c>
      <c r="K90" s="8">
        <f t="shared" si="9"/>
        <v>82.326666666999998</v>
      </c>
      <c r="L90" s="8">
        <f t="shared" si="10"/>
        <v>82</v>
      </c>
      <c r="M90" s="3" t="str">
        <f t="shared" si="11"/>
        <v xml:space="preserve"> </v>
      </c>
      <c r="P90"/>
      <c r="W90" s="70"/>
    </row>
    <row r="91" spans="1:23" ht="17">
      <c r="A91" s="64">
        <v>113321060</v>
      </c>
      <c r="B91" s="65"/>
      <c r="C91" s="57">
        <v>1</v>
      </c>
      <c r="D91" s="57">
        <v>1</v>
      </c>
      <c r="E91" s="57">
        <v>1</v>
      </c>
      <c r="F91" s="7">
        <f t="shared" si="7"/>
        <v>3</v>
      </c>
      <c r="G91" s="74">
        <v>80</v>
      </c>
      <c r="H91" s="75">
        <v>126</v>
      </c>
      <c r="I91" s="11">
        <f>作業!K90</f>
        <v>97.466666669999995</v>
      </c>
      <c r="J91" s="11">
        <f t="shared" si="8"/>
        <v>10</v>
      </c>
      <c r="K91" s="8">
        <f t="shared" si="9"/>
        <v>104.040000001</v>
      </c>
      <c r="L91" s="8">
        <v>99</v>
      </c>
      <c r="M91" s="3" t="str">
        <f t="shared" si="11"/>
        <v xml:space="preserve"> </v>
      </c>
      <c r="N91" t="s">
        <v>33</v>
      </c>
      <c r="P91"/>
    </row>
    <row r="92" spans="1:23" ht="17">
      <c r="A92" s="64">
        <v>113321061</v>
      </c>
      <c r="B92" s="65"/>
      <c r="C92" s="57">
        <v>1</v>
      </c>
      <c r="D92" s="57">
        <v>1</v>
      </c>
      <c r="E92" s="57">
        <v>1</v>
      </c>
      <c r="F92" s="7">
        <f t="shared" si="7"/>
        <v>3</v>
      </c>
      <c r="G92" s="74">
        <v>78</v>
      </c>
      <c r="H92" s="75">
        <v>89</v>
      </c>
      <c r="I92" s="11">
        <f>作業!K91</f>
        <v>98.029629630000002</v>
      </c>
      <c r="J92" s="11">
        <f t="shared" si="8"/>
        <v>10</v>
      </c>
      <c r="K92" s="8">
        <f t="shared" si="9"/>
        <v>92.508888888999991</v>
      </c>
      <c r="L92" s="8">
        <f t="shared" si="10"/>
        <v>93</v>
      </c>
      <c r="M92" s="3" t="str">
        <f t="shared" si="11"/>
        <v xml:space="preserve"> </v>
      </c>
      <c r="N92" s="69"/>
      <c r="P92"/>
    </row>
    <row r="93" spans="1:23" ht="17">
      <c r="A93" s="64">
        <v>113321062</v>
      </c>
      <c r="B93" s="65"/>
      <c r="C93" s="57">
        <v>1</v>
      </c>
      <c r="D93" s="57">
        <v>1</v>
      </c>
      <c r="E93" s="57">
        <v>0.5</v>
      </c>
      <c r="F93" s="7">
        <f t="shared" si="7"/>
        <v>2.5</v>
      </c>
      <c r="G93" s="74">
        <v>66</v>
      </c>
      <c r="H93" s="75">
        <v>82</v>
      </c>
      <c r="I93" s="11">
        <f>作業!K92</f>
        <v>92.681481480000002</v>
      </c>
      <c r="J93" s="11">
        <f t="shared" si="8"/>
        <v>9</v>
      </c>
      <c r="K93" s="8">
        <f t="shared" si="9"/>
        <v>83.704444444000004</v>
      </c>
      <c r="L93" s="8">
        <f t="shared" si="10"/>
        <v>84</v>
      </c>
      <c r="M93" s="3" t="str">
        <f t="shared" si="11"/>
        <v xml:space="preserve"> </v>
      </c>
      <c r="P93"/>
    </row>
    <row r="94" spans="1:23" ht="17">
      <c r="A94" s="64">
        <v>113321063</v>
      </c>
      <c r="B94" s="65"/>
      <c r="C94" s="57">
        <v>1</v>
      </c>
      <c r="D94" s="57">
        <v>1</v>
      </c>
      <c r="E94" s="57">
        <v>1</v>
      </c>
      <c r="F94" s="7">
        <f t="shared" si="7"/>
        <v>3</v>
      </c>
      <c r="G94" s="74">
        <v>93</v>
      </c>
      <c r="H94" s="75">
        <v>89</v>
      </c>
      <c r="I94" s="11">
        <f>作業!K93</f>
        <v>88.365432100000007</v>
      </c>
      <c r="J94" s="11">
        <f t="shared" si="8"/>
        <v>10</v>
      </c>
      <c r="K94" s="8">
        <f t="shared" si="9"/>
        <v>94.109629630000001</v>
      </c>
      <c r="L94" s="8">
        <f t="shared" si="10"/>
        <v>94</v>
      </c>
      <c r="M94" s="3" t="str">
        <f t="shared" si="11"/>
        <v xml:space="preserve"> </v>
      </c>
      <c r="P94"/>
    </row>
    <row r="95" spans="1:23" ht="17">
      <c r="A95" s="64">
        <v>113321064</v>
      </c>
      <c r="B95" s="65"/>
      <c r="C95" s="57">
        <v>1</v>
      </c>
      <c r="D95" s="57">
        <v>1</v>
      </c>
      <c r="E95" s="57">
        <v>1</v>
      </c>
      <c r="F95" s="7">
        <f t="shared" si="7"/>
        <v>3</v>
      </c>
      <c r="G95" s="74">
        <v>74</v>
      </c>
      <c r="H95" s="75">
        <v>104</v>
      </c>
      <c r="I95" s="11">
        <f>作業!K94</f>
        <v>76.543209880000006</v>
      </c>
      <c r="J95" s="11">
        <f t="shared" si="8"/>
        <v>10</v>
      </c>
      <c r="K95" s="8">
        <f t="shared" si="9"/>
        <v>89.362962964000005</v>
      </c>
      <c r="L95" s="8">
        <f t="shared" si="10"/>
        <v>89</v>
      </c>
      <c r="M95" s="3" t="str">
        <f t="shared" si="11"/>
        <v xml:space="preserve"> </v>
      </c>
      <c r="P95"/>
    </row>
    <row r="96" spans="1:23" ht="17">
      <c r="A96" s="64">
        <v>113321065</v>
      </c>
      <c r="B96" s="65"/>
      <c r="C96" s="57">
        <v>1</v>
      </c>
      <c r="D96" s="57">
        <v>1</v>
      </c>
      <c r="E96" s="57">
        <v>1</v>
      </c>
      <c r="F96" s="7">
        <f t="shared" si="7"/>
        <v>3</v>
      </c>
      <c r="G96" s="74">
        <v>95</v>
      </c>
      <c r="H96" s="75">
        <v>106</v>
      </c>
      <c r="I96" s="11">
        <f>作業!K95</f>
        <v>95.590123460000001</v>
      </c>
      <c r="J96" s="11">
        <f t="shared" si="8"/>
        <v>10</v>
      </c>
      <c r="K96" s="8">
        <f t="shared" si="9"/>
        <v>101.97703703799999</v>
      </c>
      <c r="L96" s="8">
        <v>99</v>
      </c>
      <c r="M96" s="3" t="str">
        <f t="shared" si="11"/>
        <v xml:space="preserve"> </v>
      </c>
      <c r="N96" t="s">
        <v>49</v>
      </c>
      <c r="P96"/>
    </row>
    <row r="97" spans="1:16" ht="17">
      <c r="A97" s="64">
        <v>113321067</v>
      </c>
      <c r="B97" s="65"/>
      <c r="C97" s="57">
        <v>1</v>
      </c>
      <c r="D97" s="57">
        <v>1</v>
      </c>
      <c r="E97" s="57">
        <v>1</v>
      </c>
      <c r="F97" s="7">
        <f t="shared" si="7"/>
        <v>3</v>
      </c>
      <c r="G97" s="74">
        <v>67</v>
      </c>
      <c r="H97" s="75">
        <v>97</v>
      </c>
      <c r="I97" s="11">
        <f>作業!K96</f>
        <v>93.90123457</v>
      </c>
      <c r="J97" s="11">
        <f t="shared" si="8"/>
        <v>10</v>
      </c>
      <c r="K97" s="8">
        <f t="shared" si="9"/>
        <v>90.370370370999993</v>
      </c>
      <c r="L97" s="8">
        <f t="shared" si="10"/>
        <v>90</v>
      </c>
      <c r="M97" s="3" t="str">
        <f t="shared" si="11"/>
        <v xml:space="preserve"> </v>
      </c>
      <c r="P97"/>
    </row>
    <row r="98" spans="1:16" ht="17">
      <c r="A98" s="64">
        <v>113321068</v>
      </c>
      <c r="B98" s="65"/>
      <c r="C98" s="57">
        <v>1</v>
      </c>
      <c r="D98" s="57">
        <v>1</v>
      </c>
      <c r="E98" s="57">
        <v>1</v>
      </c>
      <c r="F98" s="7">
        <f t="shared" si="7"/>
        <v>3</v>
      </c>
      <c r="G98" s="74">
        <v>41</v>
      </c>
      <c r="H98" s="75">
        <v>66</v>
      </c>
      <c r="I98" s="11">
        <f>作業!K97</f>
        <v>89.116049380000007</v>
      </c>
      <c r="J98" s="11">
        <f t="shared" si="8"/>
        <v>10</v>
      </c>
      <c r="K98" s="8">
        <f t="shared" si="9"/>
        <v>71.834814813999998</v>
      </c>
      <c r="L98" s="8">
        <f t="shared" si="10"/>
        <v>72</v>
      </c>
      <c r="M98" s="3" t="str">
        <f t="shared" ref="M98:M104" si="12">IF(L98&gt;59," ","Sorry...")</f>
        <v xml:space="preserve"> </v>
      </c>
      <c r="P98"/>
    </row>
    <row r="99" spans="1:16" ht="17">
      <c r="A99" s="64">
        <v>113321069</v>
      </c>
      <c r="B99" s="65"/>
      <c r="C99" s="57">
        <v>1</v>
      </c>
      <c r="D99" s="57">
        <v>1</v>
      </c>
      <c r="E99" s="57"/>
      <c r="F99" s="7">
        <f t="shared" si="7"/>
        <v>2</v>
      </c>
      <c r="G99" s="74">
        <v>62</v>
      </c>
      <c r="H99" s="75">
        <v>70</v>
      </c>
      <c r="I99" s="11">
        <f>作業!K98</f>
        <v>83.298765430000003</v>
      </c>
      <c r="J99" s="11">
        <f t="shared" si="8"/>
        <v>8</v>
      </c>
      <c r="K99" s="8">
        <f t="shared" si="9"/>
        <v>74.589629629000001</v>
      </c>
      <c r="L99" s="8">
        <f t="shared" si="10"/>
        <v>75</v>
      </c>
      <c r="M99" s="3" t="str">
        <f t="shared" si="12"/>
        <v xml:space="preserve"> </v>
      </c>
      <c r="P99"/>
    </row>
    <row r="100" spans="1:16" ht="17">
      <c r="A100" s="64">
        <v>113321070</v>
      </c>
      <c r="B100" s="65"/>
      <c r="C100" s="57">
        <v>1</v>
      </c>
      <c r="D100" s="57">
        <v>1</v>
      </c>
      <c r="E100" s="57">
        <v>1</v>
      </c>
      <c r="F100" s="7">
        <f t="shared" si="7"/>
        <v>3</v>
      </c>
      <c r="G100" s="74">
        <v>63</v>
      </c>
      <c r="H100" s="75">
        <v>77</v>
      </c>
      <c r="I100" s="11">
        <f>作業!K99</f>
        <v>96.809876540000005</v>
      </c>
      <c r="J100" s="11">
        <f t="shared" si="8"/>
        <v>10</v>
      </c>
      <c r="K100" s="8">
        <f t="shared" si="9"/>
        <v>84.042962962000004</v>
      </c>
      <c r="L100" s="8">
        <f t="shared" si="10"/>
        <v>84</v>
      </c>
      <c r="M100" s="3" t="str">
        <f t="shared" si="12"/>
        <v xml:space="preserve"> </v>
      </c>
      <c r="P100"/>
    </row>
    <row r="101" spans="1:16" ht="17">
      <c r="A101" s="64">
        <v>113321071</v>
      </c>
      <c r="B101" s="65"/>
      <c r="C101" s="57">
        <v>1</v>
      </c>
      <c r="D101" s="57">
        <v>1</v>
      </c>
      <c r="E101" s="57">
        <v>1</v>
      </c>
      <c r="F101" s="7">
        <f t="shared" si="7"/>
        <v>3</v>
      </c>
      <c r="G101" s="74">
        <v>23</v>
      </c>
      <c r="H101" s="75">
        <v>32</v>
      </c>
      <c r="I101" s="11">
        <f>作業!K100</f>
        <v>76.167901229999998</v>
      </c>
      <c r="J101" s="11">
        <f t="shared" si="8"/>
        <v>10</v>
      </c>
      <c r="K101" s="8">
        <f t="shared" si="9"/>
        <v>52.350370369000004</v>
      </c>
      <c r="L101" s="8">
        <f t="shared" si="10"/>
        <v>52</v>
      </c>
      <c r="M101" s="3" t="str">
        <f t="shared" si="12"/>
        <v>Sorry...</v>
      </c>
      <c r="P101"/>
    </row>
    <row r="102" spans="1:16" ht="17">
      <c r="A102" s="64">
        <v>113321072</v>
      </c>
      <c r="B102" s="65"/>
      <c r="C102" s="57">
        <v>1</v>
      </c>
      <c r="D102" s="57"/>
      <c r="E102" s="57"/>
      <c r="F102" s="7">
        <f t="shared" si="7"/>
        <v>1</v>
      </c>
      <c r="G102" s="74">
        <v>26</v>
      </c>
      <c r="H102" s="75">
        <v>33</v>
      </c>
      <c r="I102" s="11">
        <f>作業!K101</f>
        <v>82.266666670000006</v>
      </c>
      <c r="J102" s="11">
        <f t="shared" si="8"/>
        <v>6</v>
      </c>
      <c r="K102" s="8">
        <f t="shared" si="9"/>
        <v>49.380000000999999</v>
      </c>
      <c r="L102" s="8">
        <f t="shared" si="10"/>
        <v>49</v>
      </c>
      <c r="M102" s="3" t="str">
        <f t="shared" si="12"/>
        <v>Sorry...</v>
      </c>
      <c r="P102"/>
    </row>
    <row r="103" spans="1:16" ht="17">
      <c r="A103" s="64">
        <v>113321073</v>
      </c>
      <c r="B103" s="65"/>
      <c r="C103" s="57">
        <v>1</v>
      </c>
      <c r="D103" s="57">
        <v>1</v>
      </c>
      <c r="E103" s="57">
        <v>1</v>
      </c>
      <c r="F103" s="7">
        <f t="shared" si="7"/>
        <v>3</v>
      </c>
      <c r="G103" s="74">
        <v>60</v>
      </c>
      <c r="H103" s="75">
        <v>70</v>
      </c>
      <c r="I103" s="11">
        <f>作業!K102</f>
        <v>92.212345679999999</v>
      </c>
      <c r="J103" s="11">
        <f t="shared" si="8"/>
        <v>10</v>
      </c>
      <c r="K103" s="8">
        <f t="shared" si="9"/>
        <v>79.663703704</v>
      </c>
      <c r="L103" s="8">
        <f t="shared" si="10"/>
        <v>80</v>
      </c>
      <c r="M103" s="3" t="str">
        <f t="shared" si="12"/>
        <v xml:space="preserve"> </v>
      </c>
      <c r="P103"/>
    </row>
    <row r="104" spans="1:16" ht="17">
      <c r="A104" s="64">
        <v>113321074</v>
      </c>
      <c r="B104" s="65"/>
      <c r="C104" s="57">
        <v>1</v>
      </c>
      <c r="D104" s="57">
        <v>1</v>
      </c>
      <c r="E104" s="57">
        <v>1</v>
      </c>
      <c r="F104" s="7">
        <f t="shared" si="7"/>
        <v>3</v>
      </c>
      <c r="G104" s="74">
        <v>47</v>
      </c>
      <c r="H104" s="68" t="s">
        <v>45</v>
      </c>
      <c r="I104" s="11">
        <f>作業!K103</f>
        <v>85.081481479999994</v>
      </c>
      <c r="J104" s="11">
        <f t="shared" si="8"/>
        <v>0</v>
      </c>
      <c r="K104" s="8">
        <f t="shared" si="9"/>
        <v>0</v>
      </c>
      <c r="L104" s="8">
        <f t="shared" si="10"/>
        <v>0</v>
      </c>
      <c r="M104" s="3" t="str">
        <f t="shared" si="12"/>
        <v>Sorry...</v>
      </c>
      <c r="N104" s="69" t="s">
        <v>30</v>
      </c>
      <c r="P104"/>
    </row>
    <row r="105" spans="1:16" ht="17">
      <c r="A105" s="64">
        <v>113321075</v>
      </c>
      <c r="B105" s="65"/>
      <c r="C105" s="57">
        <v>1</v>
      </c>
      <c r="D105" s="57">
        <v>1</v>
      </c>
      <c r="E105" s="57"/>
      <c r="F105" s="7">
        <f t="shared" si="7"/>
        <v>2</v>
      </c>
      <c r="G105" s="74">
        <v>46</v>
      </c>
      <c r="H105" s="73">
        <v>29</v>
      </c>
      <c r="I105" s="11">
        <f>作業!K104</f>
        <v>94.088888890000007</v>
      </c>
      <c r="J105" s="11">
        <f t="shared" si="8"/>
        <v>8</v>
      </c>
      <c r="K105" s="8">
        <f t="shared" si="9"/>
        <v>60.726666667000003</v>
      </c>
      <c r="L105" s="8">
        <f t="shared" si="10"/>
        <v>61</v>
      </c>
      <c r="M105" s="3" t="str">
        <f t="shared" si="11"/>
        <v xml:space="preserve"> </v>
      </c>
      <c r="N105" s="69"/>
      <c r="P105"/>
    </row>
    <row r="106" spans="1:16" ht="17">
      <c r="A106" s="64">
        <v>113321076</v>
      </c>
      <c r="B106" s="65"/>
      <c r="C106" s="57">
        <v>1</v>
      </c>
      <c r="D106" s="57">
        <v>1</v>
      </c>
      <c r="E106" s="57">
        <v>1</v>
      </c>
      <c r="F106" s="7">
        <f t="shared" si="7"/>
        <v>3</v>
      </c>
      <c r="G106" s="74">
        <v>42</v>
      </c>
      <c r="H106" s="75">
        <v>75</v>
      </c>
      <c r="I106" s="11">
        <f>作業!K105</f>
        <v>95.120987650000004</v>
      </c>
      <c r="J106" s="11">
        <f t="shared" si="8"/>
        <v>10</v>
      </c>
      <c r="K106" s="8">
        <f t="shared" si="9"/>
        <v>76.636296294999994</v>
      </c>
      <c r="L106" s="8">
        <f t="shared" si="10"/>
        <v>77</v>
      </c>
      <c r="M106" s="3" t="str">
        <f t="shared" si="11"/>
        <v xml:space="preserve"> </v>
      </c>
      <c r="P106"/>
    </row>
    <row r="107" spans="1:16" ht="17">
      <c r="A107" s="64">
        <v>113321077</v>
      </c>
      <c r="B107" s="65"/>
      <c r="C107" s="57">
        <v>1</v>
      </c>
      <c r="D107" s="57"/>
      <c r="E107" s="57"/>
      <c r="F107" s="7">
        <f t="shared" si="7"/>
        <v>1</v>
      </c>
      <c r="G107" s="74">
        <v>20</v>
      </c>
      <c r="H107" s="75">
        <v>27</v>
      </c>
      <c r="I107" s="11">
        <f>作業!K106</f>
        <v>84.424691359999997</v>
      </c>
      <c r="J107" s="11">
        <f t="shared" si="8"/>
        <v>6</v>
      </c>
      <c r="K107" s="8">
        <f t="shared" si="9"/>
        <v>46.427407408000001</v>
      </c>
      <c r="L107" s="8">
        <f t="shared" si="10"/>
        <v>46</v>
      </c>
      <c r="M107" s="3" t="str">
        <f t="shared" si="11"/>
        <v>Sorry...</v>
      </c>
      <c r="P107"/>
    </row>
    <row r="108" spans="1:16" ht="17">
      <c r="A108" s="64">
        <v>113321078</v>
      </c>
      <c r="B108" s="65"/>
      <c r="C108" s="57">
        <v>1</v>
      </c>
      <c r="D108" s="57">
        <v>1</v>
      </c>
      <c r="E108" s="57">
        <v>1</v>
      </c>
      <c r="F108" s="7">
        <f t="shared" si="7"/>
        <v>3</v>
      </c>
      <c r="G108" s="74">
        <v>49</v>
      </c>
      <c r="H108" s="75">
        <v>77</v>
      </c>
      <c r="I108" s="11">
        <f>作業!K107</f>
        <v>88.083950619999996</v>
      </c>
      <c r="J108" s="11">
        <f t="shared" si="8"/>
        <v>10</v>
      </c>
      <c r="K108" s="8">
        <f t="shared" si="9"/>
        <v>77.22518518599999</v>
      </c>
      <c r="L108" s="8">
        <f t="shared" si="10"/>
        <v>77</v>
      </c>
      <c r="M108" s="3" t="str">
        <f t="shared" si="11"/>
        <v xml:space="preserve"> </v>
      </c>
      <c r="P108"/>
    </row>
    <row r="109" spans="1:16" ht="17">
      <c r="A109" s="64">
        <v>113321079</v>
      </c>
      <c r="B109" s="65"/>
      <c r="C109" s="57">
        <v>1</v>
      </c>
      <c r="D109" s="57">
        <v>1</v>
      </c>
      <c r="E109" s="57"/>
      <c r="F109" s="7">
        <f t="shared" si="7"/>
        <v>2</v>
      </c>
      <c r="G109" s="74">
        <v>74</v>
      </c>
      <c r="H109" s="75">
        <v>47</v>
      </c>
      <c r="I109" s="11">
        <f>作業!K108</f>
        <v>93.713580250000007</v>
      </c>
      <c r="J109" s="11">
        <f t="shared" si="8"/>
        <v>8</v>
      </c>
      <c r="K109" s="8">
        <f t="shared" si="9"/>
        <v>74.414074075000002</v>
      </c>
      <c r="L109" s="8">
        <f t="shared" si="10"/>
        <v>74</v>
      </c>
      <c r="M109" s="3" t="str">
        <f t="shared" si="11"/>
        <v xml:space="preserve"> </v>
      </c>
      <c r="P109"/>
    </row>
    <row r="110" spans="1:16" ht="17">
      <c r="A110" s="64">
        <v>113321080</v>
      </c>
      <c r="B110" s="65"/>
      <c r="C110" s="57">
        <v>1</v>
      </c>
      <c r="D110" s="57">
        <v>1</v>
      </c>
      <c r="E110" s="57">
        <v>1</v>
      </c>
      <c r="F110" s="7">
        <f t="shared" si="7"/>
        <v>3</v>
      </c>
      <c r="G110" s="74">
        <v>39</v>
      </c>
      <c r="H110" s="75">
        <v>40</v>
      </c>
      <c r="I110" s="11">
        <f>作業!K109</f>
        <v>76.953086420000005</v>
      </c>
      <c r="J110" s="11">
        <f t="shared" si="8"/>
        <v>10</v>
      </c>
      <c r="K110" s="8">
        <f t="shared" si="9"/>
        <v>59.785925926000004</v>
      </c>
      <c r="L110" s="8">
        <f t="shared" si="10"/>
        <v>60</v>
      </c>
      <c r="M110" s="3" t="str">
        <f t="shared" si="11"/>
        <v xml:space="preserve"> </v>
      </c>
      <c r="P110"/>
    </row>
    <row r="111" spans="1:16" ht="17">
      <c r="A111" s="64">
        <v>113321081</v>
      </c>
      <c r="B111" s="65"/>
      <c r="C111" s="57">
        <v>1</v>
      </c>
      <c r="D111" s="57">
        <v>1</v>
      </c>
      <c r="E111" s="57">
        <v>1</v>
      </c>
      <c r="F111" s="7">
        <f t="shared" si="7"/>
        <v>3</v>
      </c>
      <c r="G111" s="74">
        <v>48</v>
      </c>
      <c r="H111" s="75">
        <v>77</v>
      </c>
      <c r="I111" s="11">
        <f>作業!K110</f>
        <v>97.560493829999999</v>
      </c>
      <c r="J111" s="11">
        <f t="shared" si="8"/>
        <v>10</v>
      </c>
      <c r="K111" s="8">
        <f t="shared" si="9"/>
        <v>79.768148148999998</v>
      </c>
      <c r="L111" s="8">
        <f t="shared" si="10"/>
        <v>80</v>
      </c>
      <c r="M111" s="3" t="str">
        <f t="shared" si="11"/>
        <v xml:space="preserve"> </v>
      </c>
      <c r="P111"/>
    </row>
    <row r="112" spans="1:16" ht="16.25" customHeight="1" thickBot="1">
      <c r="A112" s="32"/>
      <c r="B112" s="14"/>
      <c r="C112" s="57"/>
      <c r="D112" s="57"/>
      <c r="E112" s="57"/>
      <c r="F112" s="7"/>
      <c r="G112" s="74"/>
      <c r="H112" s="75"/>
      <c r="I112" s="66"/>
      <c r="J112" s="66"/>
      <c r="K112" s="8"/>
      <c r="L112" s="8"/>
      <c r="M112" s="3"/>
      <c r="P112"/>
    </row>
    <row r="113" spans="1:16" ht="17" thickBot="1">
      <c r="A113" s="33" t="s">
        <v>12</v>
      </c>
      <c r="B113" s="6"/>
      <c r="C113" s="58"/>
      <c r="D113" s="58"/>
      <c r="E113" s="58"/>
      <c r="F113" s="17">
        <f>AVERAGE(F3:F111)</f>
        <v>2.2110091743119265</v>
      </c>
      <c r="G113" s="93">
        <f>AVERAGE(G3:G111)</f>
        <v>48.405660377358494</v>
      </c>
      <c r="H113" s="93">
        <f>AVERAGE(H3:H111)</f>
        <v>54</v>
      </c>
      <c r="I113" s="38">
        <f>AVERAGE(I3:I111)</f>
        <v>80.30680711275231</v>
      </c>
      <c r="J113" s="38"/>
      <c r="K113" s="15">
        <f>AVERAGE(K3:K111)</f>
        <v>61.925113344001332</v>
      </c>
      <c r="L113" s="39">
        <f>AVERAGE(L3:L111)</f>
        <v>61.816513761467888</v>
      </c>
      <c r="M113" s="3"/>
    </row>
    <row r="114" spans="1:16">
      <c r="A114" s="34" t="s">
        <v>13</v>
      </c>
      <c r="B114" s="24"/>
      <c r="C114" s="59"/>
      <c r="D114" s="59"/>
      <c r="E114" s="59"/>
      <c r="F114" s="19">
        <f>STDEV(F3:F111)</f>
        <v>1.0828921708179242</v>
      </c>
      <c r="G114" s="94">
        <f>STDEV(G3:G111)</f>
        <v>22.86847624460853</v>
      </c>
      <c r="H114" s="94">
        <f>STDEV(H3:H111)</f>
        <v>28.665915193440991</v>
      </c>
      <c r="I114" s="20">
        <f>STDEV(I3:I111)</f>
        <v>22.399412255677053</v>
      </c>
      <c r="J114" s="87"/>
      <c r="K114" s="27">
        <f>STDEV(K3:K111)</f>
        <v>25.843737780814063</v>
      </c>
      <c r="L114" s="40">
        <f>STDEV(L3:L111)</f>
        <v>25.697731971408405</v>
      </c>
      <c r="M114" s="3"/>
    </row>
    <row r="115" spans="1:16">
      <c r="A115" s="35" t="s">
        <v>14</v>
      </c>
      <c r="B115" s="25"/>
      <c r="C115" s="60"/>
      <c r="D115" s="60"/>
      <c r="E115" s="60"/>
      <c r="F115" s="7">
        <f>MAX(F3:F111)</f>
        <v>3</v>
      </c>
      <c r="G115" s="95">
        <f>MAX(G3:G111)</f>
        <v>96</v>
      </c>
      <c r="H115" s="95">
        <f>MAX(H3:H111)</f>
        <v>126</v>
      </c>
      <c r="I115" s="21">
        <f>MAX(I3:I111)</f>
        <v>98.592592589999995</v>
      </c>
      <c r="J115" s="88"/>
      <c r="K115" s="28">
        <f>MAX(K3:K111)</f>
        <v>104.040000001</v>
      </c>
      <c r="L115" s="41">
        <f>MAX(L3:L111)</f>
        <v>99</v>
      </c>
      <c r="M115" s="3"/>
    </row>
    <row r="116" spans="1:16" ht="17" thickBot="1">
      <c r="A116" s="36" t="s">
        <v>15</v>
      </c>
      <c r="B116" s="26"/>
      <c r="C116" s="61"/>
      <c r="D116" s="61"/>
      <c r="E116" s="61"/>
      <c r="F116" s="22">
        <f>MIN(F3:F111)</f>
        <v>0</v>
      </c>
      <c r="G116" s="96">
        <f>MIN(G3:G111)</f>
        <v>0</v>
      </c>
      <c r="H116" s="96">
        <f>MIN(H3:H111)</f>
        <v>0</v>
      </c>
      <c r="I116" s="23">
        <f>MIN(I3:I111)</f>
        <v>0</v>
      </c>
      <c r="J116" s="89"/>
      <c r="K116" s="29">
        <f>MIN(K3:K111)</f>
        <v>0</v>
      </c>
      <c r="L116" s="42">
        <f>MIN(L3:L111)</f>
        <v>0</v>
      </c>
      <c r="M116" s="3"/>
    </row>
    <row r="117" spans="1:16">
      <c r="C117" s="9"/>
      <c r="D117" s="9"/>
      <c r="E117" s="9"/>
      <c r="F117" s="9"/>
      <c r="G117" s="97"/>
      <c r="H117" s="98"/>
      <c r="I117" s="9"/>
      <c r="J117" s="9"/>
      <c r="K117" s="9"/>
      <c r="L117" s="10"/>
      <c r="M117" s="3"/>
    </row>
    <row r="118" spans="1:16">
      <c r="B118" s="2"/>
      <c r="C118" s="10"/>
      <c r="D118" s="10"/>
      <c r="E118" s="10"/>
      <c r="F118" s="10" t="s">
        <v>2</v>
      </c>
      <c r="G118" s="99">
        <f>COUNTIF(G3:G111,"&gt;=90")</f>
        <v>5</v>
      </c>
      <c r="H118" s="99">
        <f>COUNTIF(H3:H111,"&gt;=90")</f>
        <v>11</v>
      </c>
      <c r="I118" s="10">
        <f>COUNTIF(I3:I111,"&gt;=90")</f>
        <v>48</v>
      </c>
      <c r="J118" s="10"/>
      <c r="K118" s="10">
        <f>COUNTIF(K3:K111,"&gt;=90")</f>
        <v>11</v>
      </c>
      <c r="L118" s="10">
        <f>COUNTIF(L3:L111,"&gt;=90")</f>
        <v>12</v>
      </c>
      <c r="M118" s="62" t="s">
        <v>19</v>
      </c>
    </row>
    <row r="119" spans="1:16">
      <c r="B119" s="2"/>
      <c r="C119" s="10"/>
      <c r="D119" s="10"/>
      <c r="E119" s="10"/>
      <c r="F119" s="10" t="s">
        <v>3</v>
      </c>
      <c r="G119" s="99">
        <f>COUNTIF(G3:G111,"&gt;=80")-G118</f>
        <v>4</v>
      </c>
      <c r="H119" s="99">
        <f>COUNTIF(H3:H111,"&gt;=80")-H118</f>
        <v>9</v>
      </c>
      <c r="I119" s="10">
        <f>COUNTIF(I3:I111,"&gt;=80")-I118</f>
        <v>28</v>
      </c>
      <c r="J119" s="10"/>
      <c r="K119" s="10">
        <f>COUNTIF(K3:K111,"&gt;=80")-K118</f>
        <v>16</v>
      </c>
      <c r="L119" s="10">
        <f>COUNTIF(L3:L111,"&gt;=80")-L118</f>
        <v>17</v>
      </c>
      <c r="M119" s="62" t="s">
        <v>20</v>
      </c>
    </row>
    <row r="120" spans="1:16">
      <c r="B120" s="2"/>
      <c r="C120" s="10"/>
      <c r="D120" s="10"/>
      <c r="E120" s="10"/>
      <c r="F120" s="10" t="s">
        <v>4</v>
      </c>
      <c r="G120" s="99">
        <f>COUNTIF(G3:G111,"&gt;=70")-SUM(G118:G119)</f>
        <v>12</v>
      </c>
      <c r="H120" s="99">
        <f>COUNTIF(H3:H111,"&gt;=70")-SUM(H118:H119)</f>
        <v>12</v>
      </c>
      <c r="I120" s="10">
        <f>COUNTIF(I3:I111,"&gt;=70")-SUM(I118:I119)</f>
        <v>12</v>
      </c>
      <c r="J120" s="10"/>
      <c r="K120" s="10">
        <f>COUNTIF(K3:K111,"&gt;=70")-SUM(K118:K119)</f>
        <v>19</v>
      </c>
      <c r="L120" s="10">
        <f>COUNTIF(L3:L111,"&gt;=70")-SUM(L118:L119)</f>
        <v>18</v>
      </c>
      <c r="M120" s="62" t="s">
        <v>21</v>
      </c>
    </row>
    <row r="121" spans="1:16">
      <c r="B121" s="2"/>
      <c r="C121" s="10"/>
      <c r="D121" s="10"/>
      <c r="E121" s="10"/>
      <c r="F121" s="10" t="s">
        <v>5</v>
      </c>
      <c r="G121" s="99">
        <f>COUNTIF(G3:G111,"&gt;=60")-SUM(G118:G120)</f>
        <v>13</v>
      </c>
      <c r="H121" s="99">
        <f>COUNTIF(H3:H111,"&gt;=60")-SUM(H118:H120)</f>
        <v>11</v>
      </c>
      <c r="I121" s="10">
        <f>COUNTIF(I3:I111,"&gt;=60")-SUM(I118:I120)</f>
        <v>7</v>
      </c>
      <c r="J121" s="10"/>
      <c r="K121" s="10">
        <f>COUNTIF(K3:K111,"&gt;=60")-SUM(K118:K120)</f>
        <v>23</v>
      </c>
      <c r="L121" s="10">
        <f>COUNTIF(L3:L111,"&gt;=60")-SUM(L118:L120)</f>
        <v>26</v>
      </c>
      <c r="M121" s="62" t="s">
        <v>22</v>
      </c>
    </row>
    <row r="122" spans="1:16">
      <c r="B122" s="2"/>
      <c r="C122" s="10"/>
      <c r="D122" s="10"/>
      <c r="E122" s="10"/>
      <c r="F122" s="10" t="s">
        <v>6</v>
      </c>
      <c r="G122" s="99">
        <f>COUNTIF(G3:G111,"&gt;=50")-SUM(G118:G121)</f>
        <v>14</v>
      </c>
      <c r="H122" s="99">
        <f>COUNTIF(H3:H111,"&gt;=50")-SUM(H118:H121)</f>
        <v>10</v>
      </c>
      <c r="I122" s="10">
        <f>COUNTIF(I3:I111,"&gt;=50")-SUM(I118:I121)</f>
        <v>3</v>
      </c>
      <c r="J122" s="10"/>
      <c r="K122" s="10">
        <f>COUNTIF(K3:K111,"&gt;=50")-SUM(K118:K121)</f>
        <v>15</v>
      </c>
      <c r="L122" s="10">
        <f>COUNTIF(L3:L111,"&gt;=50")-SUM(L118:L121)</f>
        <v>11</v>
      </c>
      <c r="M122" s="62" t="s">
        <v>23</v>
      </c>
    </row>
    <row r="123" spans="1:16">
      <c r="B123" s="2"/>
      <c r="C123" s="10"/>
      <c r="D123" s="10"/>
      <c r="E123" s="10"/>
      <c r="F123" s="10" t="s">
        <v>7</v>
      </c>
      <c r="G123" s="99">
        <f>COUNTIF(G3:G111,"&gt;=40")-SUM(G118:G122)</f>
        <v>23</v>
      </c>
      <c r="H123" s="99">
        <f>COUNTIF(H3:H111,"&gt;=40")-SUM(H118:H122)</f>
        <v>12</v>
      </c>
      <c r="I123" s="10">
        <f>COUNTIF(I3:I111,"&gt;=40")-SUM(I118:I122)</f>
        <v>2</v>
      </c>
      <c r="J123" s="10"/>
      <c r="K123" s="10">
        <f>COUNTIF(K3:K111,"&gt;=40")-SUM(K118:K122)</f>
        <v>9</v>
      </c>
      <c r="L123" s="10">
        <f>COUNTIF(L3:L111,"&gt;=40")-SUM(L118:L122)</f>
        <v>9</v>
      </c>
      <c r="M123" s="62" t="s">
        <v>24</v>
      </c>
    </row>
    <row r="124" spans="1:16">
      <c r="B124" s="2"/>
      <c r="C124" s="10"/>
      <c r="D124" s="10"/>
      <c r="E124" s="10"/>
      <c r="F124" s="10" t="s">
        <v>8</v>
      </c>
      <c r="G124" s="99">
        <f>COUNTIF(G3:G111,"&gt;=30")-SUM(G118:G123)</f>
        <v>12</v>
      </c>
      <c r="H124" s="99">
        <f>COUNTIF(H3:H111,"&gt;=30")-SUM(H118:H123)</f>
        <v>13</v>
      </c>
      <c r="I124" s="10">
        <f>COUNTIF(I3:I111,"&gt;=30")-SUM(I118:I123)</f>
        <v>2</v>
      </c>
      <c r="J124" s="10"/>
      <c r="K124" s="10">
        <f>COUNTIF(K3:K111,"&gt;=30")-SUM(K118:K123)</f>
        <v>4</v>
      </c>
      <c r="L124" s="10">
        <f>COUNTIF(L3:L111,"&gt;=30")-SUM(L118:L123)</f>
        <v>5</v>
      </c>
      <c r="M124" s="62" t="s">
        <v>25</v>
      </c>
    </row>
    <row r="125" spans="1:16">
      <c r="B125" s="2"/>
      <c r="C125" s="10"/>
      <c r="D125" s="10"/>
      <c r="E125" s="10"/>
      <c r="F125" s="10" t="s">
        <v>9</v>
      </c>
      <c r="G125" s="99">
        <f>COUNTIF(G3:G111,"&gt;=20")-SUM(G118:G124)</f>
        <v>9</v>
      </c>
      <c r="H125" s="99">
        <f>COUNTIF(H3:H111,"&gt;=20")-SUM(H118:H124)</f>
        <v>6</v>
      </c>
      <c r="I125" s="10">
        <f>COUNTIF(I3:I111,"&gt;=20")-SUM(I118:I124)</f>
        <v>2</v>
      </c>
      <c r="J125" s="10"/>
      <c r="K125" s="10">
        <f>COUNTIF(K3:K111,"&gt;=20")-SUM(K118:K124)</f>
        <v>1</v>
      </c>
      <c r="L125" s="10">
        <f>COUNTIF(L3:L111,"&gt;=20")-SUM(L118:L124)</f>
        <v>1</v>
      </c>
      <c r="M125" s="62" t="s">
        <v>26</v>
      </c>
    </row>
    <row r="126" spans="1:16">
      <c r="B126" s="2"/>
      <c r="C126" s="10"/>
      <c r="D126" s="10"/>
      <c r="E126" s="10"/>
      <c r="F126" s="10" t="s">
        <v>10</v>
      </c>
      <c r="G126" s="99">
        <f>COUNTIF(G3:G111,"&gt;=10")-SUM(G118:G125)</f>
        <v>11</v>
      </c>
      <c r="H126" s="99">
        <f>COUNTIF(H3:H111,"&gt;=10")-SUM(H118:H125)</f>
        <v>10</v>
      </c>
      <c r="I126" s="10">
        <f>COUNTIF(I3:I111,"&gt;=10")-SUM(I118:I125)</f>
        <v>3</v>
      </c>
      <c r="J126" s="10"/>
      <c r="K126" s="10">
        <f>COUNTIF(K3:K111,"&gt;=10")-SUM(K118:K125)</f>
        <v>2</v>
      </c>
      <c r="L126" s="10">
        <f>COUNTIF(L3:L111,"&gt;=10")-SUM(L118:L125)</f>
        <v>1</v>
      </c>
      <c r="M126" s="62" t="s">
        <v>28</v>
      </c>
    </row>
    <row r="127" spans="1:16">
      <c r="B127" s="2"/>
      <c r="C127" s="10"/>
      <c r="D127" s="10"/>
      <c r="E127" s="10"/>
      <c r="F127" s="10" t="s">
        <v>11</v>
      </c>
      <c r="G127" s="99">
        <f>COUNTIF(G3:G111,"&gt;=0")-SUM(G118:G126)</f>
        <v>3</v>
      </c>
      <c r="H127" s="99">
        <f>COUNTIF(H3:H111,"&gt;=0")-SUM(H118:H126)</f>
        <v>5</v>
      </c>
      <c r="I127" s="10">
        <f>COUNTIF(I3:I111,"&gt;=0")-SUM(I118:I126)</f>
        <v>2</v>
      </c>
      <c r="J127" s="10"/>
      <c r="K127" s="10">
        <f>COUNTIF(K3:K111,"&gt;=0")-SUM(K118:K126)</f>
        <v>9</v>
      </c>
      <c r="L127" s="10">
        <f>COUNTIF(L3:L111,"&gt;=0")-SUM(L118:L126)</f>
        <v>9</v>
      </c>
      <c r="M127" s="62" t="s">
        <v>27</v>
      </c>
    </row>
    <row r="128" spans="1:16">
      <c r="C128" s="9"/>
      <c r="D128" s="9"/>
      <c r="E128" s="9"/>
      <c r="F128" s="9"/>
      <c r="G128" s="98"/>
      <c r="H128" s="98"/>
      <c r="I128" s="9"/>
      <c r="J128" s="9"/>
      <c r="K128" s="9"/>
      <c r="L128" s="10"/>
      <c r="M128" s="3"/>
      <c r="P128"/>
    </row>
    <row r="129" spans="3:13">
      <c r="C129" s="9"/>
      <c r="D129" s="9"/>
      <c r="E129" s="9"/>
      <c r="F129" s="9"/>
      <c r="G129" s="98">
        <f>SUM(G118:G127)</f>
        <v>106</v>
      </c>
      <c r="H129" s="98">
        <f>SUM(H118:H127)</f>
        <v>99</v>
      </c>
      <c r="I129" s="9"/>
      <c r="J129" s="9"/>
      <c r="K129" s="9">
        <f>SUM(K118:K127)</f>
        <v>109</v>
      </c>
      <c r="L129" s="10">
        <f>SUM(L118:L127)</f>
        <v>109</v>
      </c>
    </row>
    <row r="130" spans="3:13">
      <c r="C130" s="9"/>
      <c r="D130" s="9"/>
      <c r="E130" s="9"/>
      <c r="F130" s="9"/>
      <c r="G130" s="98"/>
      <c r="H130" s="98"/>
      <c r="I130" s="9"/>
      <c r="J130" s="9"/>
      <c r="K130" s="45">
        <f>SUM(K122:K127)</f>
        <v>40</v>
      </c>
      <c r="L130" s="45">
        <f>SUM(L122:L127)</f>
        <v>36</v>
      </c>
      <c r="M130" t="s">
        <v>16</v>
      </c>
    </row>
    <row r="131" spans="3:13">
      <c r="C131" s="9"/>
      <c r="D131" s="9"/>
      <c r="E131" s="9"/>
      <c r="F131" s="9"/>
      <c r="G131" s="97"/>
      <c r="H131" s="98"/>
      <c r="I131" s="9"/>
      <c r="J131" s="9"/>
      <c r="K131" s="9"/>
      <c r="L131" s="10"/>
    </row>
    <row r="132" spans="3:13">
      <c r="C132" s="9"/>
      <c r="D132" s="9"/>
      <c r="E132" s="9"/>
      <c r="F132" s="9"/>
      <c r="G132" s="97"/>
      <c r="H132" s="98"/>
      <c r="I132" s="9"/>
      <c r="J132" s="9"/>
      <c r="K132" s="9"/>
      <c r="L132" s="10"/>
    </row>
    <row r="133" spans="3:13">
      <c r="C133" s="9"/>
      <c r="D133" s="9"/>
      <c r="E133" s="9"/>
      <c r="F133" s="9"/>
      <c r="G133" s="97"/>
      <c r="H133" s="98"/>
      <c r="I133" s="9"/>
      <c r="J133" s="9"/>
      <c r="K133" s="9"/>
      <c r="L133" s="10"/>
    </row>
    <row r="134" spans="3:13">
      <c r="C134" s="9"/>
      <c r="D134" s="9"/>
      <c r="E134" s="9"/>
      <c r="F134" s="9"/>
      <c r="G134" s="98"/>
      <c r="H134" s="98"/>
      <c r="I134" s="9"/>
      <c r="J134" s="9"/>
      <c r="K134" s="9"/>
      <c r="L134" s="10"/>
    </row>
  </sheetData>
  <mergeCells count="1">
    <mergeCell ref="C1:E1"/>
  </mergeCells>
  <phoneticPr fontId="2" type="noConversion"/>
  <pageMargins left="0.24" right="0.24" top="1" bottom="0.6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0"/>
  <sheetViews>
    <sheetView workbookViewId="0"/>
  </sheetViews>
  <sheetFormatPr baseColWidth="10" defaultColWidth="11.5" defaultRowHeight="16"/>
  <cols>
    <col min="1" max="1" width="11" style="37" customWidth="1"/>
    <col min="2" max="2" width="8.83203125" customWidth="1"/>
    <col min="3" max="3" width="8.83203125"/>
    <col min="4" max="256" width="8.83203125" customWidth="1"/>
  </cols>
  <sheetData>
    <row r="1" spans="1:2" ht="17" thickBot="1">
      <c r="A1" s="49" t="s">
        <v>35</v>
      </c>
    </row>
    <row r="2" spans="1:2" ht="17" thickBot="1">
      <c r="A2" s="49"/>
      <c r="B2" t="s">
        <v>0</v>
      </c>
    </row>
    <row r="3" spans="1:2" ht="17" thickTop="1">
      <c r="A3" s="30">
        <v>106321073</v>
      </c>
      <c r="B3">
        <v>0</v>
      </c>
    </row>
    <row r="4" spans="1:2">
      <c r="A4" s="31">
        <v>108321057</v>
      </c>
      <c r="B4">
        <v>65</v>
      </c>
    </row>
    <row r="5" spans="1:2">
      <c r="A5" s="101">
        <v>108321065</v>
      </c>
      <c r="B5">
        <v>0</v>
      </c>
    </row>
    <row r="6" spans="1:2">
      <c r="A6" s="31">
        <v>109213064</v>
      </c>
      <c r="B6">
        <v>60</v>
      </c>
    </row>
    <row r="7" spans="1:2">
      <c r="A7" s="31">
        <v>109321037</v>
      </c>
      <c r="B7">
        <v>34</v>
      </c>
    </row>
    <row r="8" spans="1:2">
      <c r="A8" s="47">
        <v>109321070</v>
      </c>
      <c r="B8">
        <v>60</v>
      </c>
    </row>
    <row r="9" spans="1:2">
      <c r="A9" s="31">
        <v>110105036</v>
      </c>
      <c r="B9">
        <v>67</v>
      </c>
    </row>
    <row r="10" spans="1:2">
      <c r="A10" s="31">
        <v>110321029</v>
      </c>
      <c r="B10">
        <v>63</v>
      </c>
    </row>
    <row r="11" spans="1:2">
      <c r="A11" s="31">
        <v>110321037</v>
      </c>
      <c r="B11">
        <v>63</v>
      </c>
    </row>
    <row r="12" spans="1:2">
      <c r="A12" s="31">
        <v>110321038</v>
      </c>
      <c r="B12">
        <v>73</v>
      </c>
    </row>
    <row r="13" spans="1:2">
      <c r="A13" s="31">
        <v>110321080</v>
      </c>
      <c r="B13">
        <v>72</v>
      </c>
    </row>
    <row r="14" spans="1:2">
      <c r="A14" s="31">
        <v>110352012</v>
      </c>
      <c r="B14">
        <v>68</v>
      </c>
    </row>
    <row r="15" spans="1:2">
      <c r="A15" s="31">
        <v>111211014</v>
      </c>
      <c r="B15">
        <v>79</v>
      </c>
    </row>
    <row r="16" spans="1:2">
      <c r="A16" s="31">
        <v>111211035</v>
      </c>
      <c r="B16">
        <v>87</v>
      </c>
    </row>
    <row r="17" spans="1:2">
      <c r="A17" s="31">
        <v>111212090</v>
      </c>
      <c r="B17">
        <v>44</v>
      </c>
    </row>
    <row r="18" spans="1:2">
      <c r="A18" s="31">
        <v>111321034</v>
      </c>
      <c r="B18">
        <v>42</v>
      </c>
    </row>
    <row r="19" spans="1:2">
      <c r="A19" s="31">
        <v>111321050</v>
      </c>
      <c r="B19">
        <v>55</v>
      </c>
    </row>
    <row r="20" spans="1:2">
      <c r="A20" s="31">
        <v>111321070</v>
      </c>
      <c r="B20">
        <v>61</v>
      </c>
    </row>
    <row r="21" spans="1:2">
      <c r="A21" s="31">
        <v>111321072</v>
      </c>
      <c r="B21">
        <v>12</v>
      </c>
    </row>
    <row r="22" spans="1:2">
      <c r="A22" s="31">
        <v>111321079</v>
      </c>
      <c r="B22">
        <v>83</v>
      </c>
    </row>
    <row r="23" spans="1:2">
      <c r="A23" s="31">
        <v>111352024</v>
      </c>
      <c r="B23">
        <v>65</v>
      </c>
    </row>
    <row r="24" spans="1:2">
      <c r="A24" s="31">
        <v>111352026</v>
      </c>
      <c r="B24">
        <v>71</v>
      </c>
    </row>
    <row r="25" spans="1:2">
      <c r="A25" s="31">
        <v>111453005</v>
      </c>
      <c r="B25">
        <v>68</v>
      </c>
    </row>
    <row r="26" spans="1:2">
      <c r="A26" s="31">
        <v>112213022</v>
      </c>
      <c r="B26">
        <v>85</v>
      </c>
    </row>
    <row r="27" spans="1:2">
      <c r="A27" s="31">
        <v>112213509</v>
      </c>
      <c r="B27">
        <v>81</v>
      </c>
    </row>
    <row r="28" spans="1:2">
      <c r="A28" s="31">
        <v>112251002</v>
      </c>
      <c r="B28">
        <v>81</v>
      </c>
    </row>
    <row r="29" spans="1:2">
      <c r="A29" s="31">
        <v>112321009</v>
      </c>
      <c r="B29">
        <v>63</v>
      </c>
    </row>
    <row r="30" spans="1:2">
      <c r="A30" s="31">
        <v>112321013</v>
      </c>
      <c r="B30">
        <v>0</v>
      </c>
    </row>
    <row r="31" spans="1:2">
      <c r="A31" s="31">
        <v>112321030</v>
      </c>
      <c r="B31">
        <v>47</v>
      </c>
    </row>
    <row r="32" spans="1:2">
      <c r="A32" s="31">
        <v>112321050</v>
      </c>
      <c r="B32">
        <v>51</v>
      </c>
    </row>
    <row r="33" spans="1:2">
      <c r="A33" s="31">
        <v>112321051</v>
      </c>
      <c r="B33">
        <v>0</v>
      </c>
    </row>
    <row r="34" spans="1:2">
      <c r="A34" s="31">
        <v>112321060</v>
      </c>
      <c r="B34">
        <v>0</v>
      </c>
    </row>
    <row r="35" spans="1:2">
      <c r="A35" s="31">
        <v>112321062</v>
      </c>
      <c r="B35">
        <v>51</v>
      </c>
    </row>
    <row r="36" spans="1:2">
      <c r="A36" s="31">
        <v>112321067</v>
      </c>
      <c r="B36">
        <v>69</v>
      </c>
    </row>
    <row r="37" spans="1:2">
      <c r="A37" s="31">
        <v>112321079</v>
      </c>
      <c r="B37">
        <v>56</v>
      </c>
    </row>
    <row r="38" spans="1:2">
      <c r="A38" s="31">
        <v>112321080</v>
      </c>
      <c r="B38">
        <v>63</v>
      </c>
    </row>
    <row r="39" spans="1:2">
      <c r="A39" s="31">
        <v>112321086</v>
      </c>
      <c r="B39">
        <v>73</v>
      </c>
    </row>
    <row r="40" spans="1:2">
      <c r="A40" s="101">
        <v>112321087</v>
      </c>
      <c r="B40">
        <v>0</v>
      </c>
    </row>
    <row r="41" spans="1:2">
      <c r="A41" s="31">
        <v>113321001</v>
      </c>
      <c r="B41">
        <v>84</v>
      </c>
    </row>
    <row r="42" spans="1:2">
      <c r="A42" s="31">
        <v>113321002</v>
      </c>
      <c r="B42">
        <v>64</v>
      </c>
    </row>
    <row r="43" spans="1:2">
      <c r="A43" s="31">
        <v>113321003</v>
      </c>
      <c r="B43">
        <v>94</v>
      </c>
    </row>
    <row r="44" spans="1:2">
      <c r="A44" s="31">
        <v>113321004</v>
      </c>
      <c r="B44">
        <v>75</v>
      </c>
    </row>
    <row r="45" spans="1:2">
      <c r="A45" s="101">
        <v>113321005</v>
      </c>
      <c r="B45">
        <v>0</v>
      </c>
    </row>
    <row r="46" spans="1:2">
      <c r="A46" s="31">
        <v>113321006</v>
      </c>
      <c r="B46">
        <v>84</v>
      </c>
    </row>
    <row r="47" spans="1:2">
      <c r="A47" s="31">
        <v>113321007</v>
      </c>
      <c r="B47">
        <v>79</v>
      </c>
    </row>
    <row r="48" spans="1:2">
      <c r="A48" s="31">
        <v>113321008</v>
      </c>
      <c r="B48">
        <v>72</v>
      </c>
    </row>
    <row r="49" spans="1:2">
      <c r="A49" s="31">
        <v>113321009</v>
      </c>
      <c r="B49">
        <v>66</v>
      </c>
    </row>
    <row r="50" spans="1:2">
      <c r="A50" s="31">
        <v>113321010</v>
      </c>
      <c r="B50">
        <v>54</v>
      </c>
    </row>
    <row r="51" spans="1:2">
      <c r="A51" s="31">
        <v>113321011</v>
      </c>
      <c r="B51">
        <v>60</v>
      </c>
    </row>
    <row r="52" spans="1:2">
      <c r="A52" s="31">
        <v>113321012</v>
      </c>
      <c r="B52">
        <v>87</v>
      </c>
    </row>
    <row r="53" spans="1:2">
      <c r="A53" s="31">
        <v>113321013</v>
      </c>
      <c r="B53">
        <v>65</v>
      </c>
    </row>
    <row r="54" spans="1:2">
      <c r="A54" s="31">
        <v>113321014</v>
      </c>
      <c r="B54">
        <v>60</v>
      </c>
    </row>
    <row r="55" spans="1:2">
      <c r="A55" s="31">
        <v>113321015</v>
      </c>
      <c r="B55">
        <v>90</v>
      </c>
    </row>
    <row r="56" spans="1:2">
      <c r="A56" s="31">
        <v>113321016</v>
      </c>
      <c r="B56">
        <v>70</v>
      </c>
    </row>
    <row r="57" spans="1:2">
      <c r="A57" s="31">
        <v>113321017</v>
      </c>
      <c r="B57">
        <v>68</v>
      </c>
    </row>
    <row r="58" spans="1:2">
      <c r="A58" s="31">
        <v>113321018</v>
      </c>
      <c r="B58">
        <v>70</v>
      </c>
    </row>
    <row r="59" spans="1:2">
      <c r="A59" s="31">
        <v>113321019</v>
      </c>
      <c r="B59">
        <v>99</v>
      </c>
    </row>
    <row r="60" spans="1:2">
      <c r="A60" s="31">
        <v>113321020</v>
      </c>
      <c r="B60">
        <v>90</v>
      </c>
    </row>
    <row r="61" spans="1:2">
      <c r="A61" s="31">
        <v>113321021</v>
      </c>
      <c r="B61">
        <v>62</v>
      </c>
    </row>
    <row r="62" spans="1:2">
      <c r="A62" s="31">
        <v>113321022</v>
      </c>
      <c r="B62">
        <v>99</v>
      </c>
    </row>
    <row r="63" spans="1:2">
      <c r="A63" s="31">
        <v>113321023</v>
      </c>
      <c r="B63">
        <v>87</v>
      </c>
    </row>
    <row r="64" spans="1:2">
      <c r="A64" s="31">
        <v>113321024</v>
      </c>
      <c r="B64">
        <v>86</v>
      </c>
    </row>
    <row r="65" spans="1:2">
      <c r="A65" s="31">
        <v>113321025</v>
      </c>
      <c r="B65">
        <v>74</v>
      </c>
    </row>
    <row r="66" spans="1:2">
      <c r="A66" s="31">
        <v>113321026</v>
      </c>
      <c r="B66">
        <v>86</v>
      </c>
    </row>
    <row r="67" spans="1:2">
      <c r="A67" s="31">
        <v>113321027</v>
      </c>
      <c r="B67">
        <v>70</v>
      </c>
    </row>
    <row r="68" spans="1:2">
      <c r="A68" s="31">
        <v>113321028</v>
      </c>
      <c r="B68">
        <v>66</v>
      </c>
    </row>
    <row r="69" spans="1:2">
      <c r="A69" s="31">
        <v>113321029</v>
      </c>
      <c r="B69">
        <v>63</v>
      </c>
    </row>
    <row r="70" spans="1:2">
      <c r="A70" s="31">
        <v>113321030</v>
      </c>
      <c r="B70">
        <v>42</v>
      </c>
    </row>
    <row r="71" spans="1:2">
      <c r="A71" s="31">
        <v>113321032</v>
      </c>
      <c r="B71">
        <v>30</v>
      </c>
    </row>
    <row r="72" spans="1:2">
      <c r="A72" s="31">
        <v>113321033</v>
      </c>
      <c r="B72">
        <v>54</v>
      </c>
    </row>
    <row r="73" spans="1:2">
      <c r="A73" s="31">
        <v>113321034</v>
      </c>
      <c r="B73">
        <v>20</v>
      </c>
    </row>
    <row r="74" spans="1:2">
      <c r="A74" s="31">
        <v>113321035</v>
      </c>
      <c r="B74">
        <v>54</v>
      </c>
    </row>
    <row r="75" spans="1:2">
      <c r="A75" s="31">
        <v>113321038</v>
      </c>
      <c r="B75">
        <v>65</v>
      </c>
    </row>
    <row r="76" spans="1:2">
      <c r="A76" s="31">
        <v>113321039</v>
      </c>
      <c r="B76">
        <v>42</v>
      </c>
    </row>
    <row r="77" spans="1:2">
      <c r="A77" s="31">
        <v>113321042</v>
      </c>
      <c r="B77">
        <v>66</v>
      </c>
    </row>
    <row r="78" spans="1:2">
      <c r="A78" s="31">
        <v>113321043</v>
      </c>
      <c r="B78">
        <v>49</v>
      </c>
    </row>
    <row r="79" spans="1:2">
      <c r="A79" s="31">
        <v>113321046</v>
      </c>
      <c r="B79">
        <v>98</v>
      </c>
    </row>
    <row r="80" spans="1:2">
      <c r="A80" s="64">
        <v>113321047</v>
      </c>
      <c r="B80">
        <v>70</v>
      </c>
    </row>
    <row r="81" spans="1:2">
      <c r="A81" s="64">
        <v>113321048</v>
      </c>
      <c r="B81">
        <v>31</v>
      </c>
    </row>
    <row r="82" spans="1:2">
      <c r="A82" s="64">
        <v>113321049</v>
      </c>
      <c r="B82">
        <v>0</v>
      </c>
    </row>
    <row r="83" spans="1:2">
      <c r="A83" s="64">
        <v>113321052</v>
      </c>
      <c r="B83">
        <v>52</v>
      </c>
    </row>
    <row r="84" spans="1:2">
      <c r="A84" s="64">
        <v>113321053</v>
      </c>
      <c r="B84">
        <v>32</v>
      </c>
    </row>
    <row r="85" spans="1:2">
      <c r="A85" s="64">
        <v>113321054</v>
      </c>
      <c r="B85">
        <v>34</v>
      </c>
    </row>
    <row r="86" spans="1:2">
      <c r="A86" s="64">
        <v>113321055</v>
      </c>
      <c r="B86">
        <v>41</v>
      </c>
    </row>
    <row r="87" spans="1:2">
      <c r="A87" s="64">
        <v>113321056</v>
      </c>
      <c r="B87">
        <v>57</v>
      </c>
    </row>
    <row r="88" spans="1:2">
      <c r="A88" s="64">
        <v>113321057</v>
      </c>
      <c r="B88">
        <v>94</v>
      </c>
    </row>
    <row r="89" spans="1:2">
      <c r="A89" s="64">
        <v>113321058</v>
      </c>
      <c r="B89">
        <v>54</v>
      </c>
    </row>
    <row r="90" spans="1:2">
      <c r="A90" s="64">
        <v>113321059</v>
      </c>
      <c r="B90">
        <v>82</v>
      </c>
    </row>
    <row r="91" spans="1:2">
      <c r="A91" s="64">
        <v>113321060</v>
      </c>
      <c r="B91">
        <v>99</v>
      </c>
    </row>
    <row r="92" spans="1:2">
      <c r="A92" s="64">
        <v>113321061</v>
      </c>
      <c r="B92">
        <v>93</v>
      </c>
    </row>
    <row r="93" spans="1:2">
      <c r="A93" s="64">
        <v>113321062</v>
      </c>
      <c r="B93">
        <v>84</v>
      </c>
    </row>
    <row r="94" spans="1:2">
      <c r="A94" s="64">
        <v>113321063</v>
      </c>
      <c r="B94">
        <v>94</v>
      </c>
    </row>
    <row r="95" spans="1:2">
      <c r="A95" s="64">
        <v>113321064</v>
      </c>
      <c r="B95">
        <v>89</v>
      </c>
    </row>
    <row r="96" spans="1:2">
      <c r="A96" s="64">
        <v>113321065</v>
      </c>
      <c r="B96">
        <v>99</v>
      </c>
    </row>
    <row r="97" spans="1:2">
      <c r="A97" s="64">
        <v>113321067</v>
      </c>
      <c r="B97">
        <v>90</v>
      </c>
    </row>
    <row r="98" spans="1:2">
      <c r="A98" s="64">
        <v>113321068</v>
      </c>
      <c r="B98">
        <v>72</v>
      </c>
    </row>
    <row r="99" spans="1:2">
      <c r="A99" s="64">
        <v>113321069</v>
      </c>
      <c r="B99">
        <v>75</v>
      </c>
    </row>
    <row r="100" spans="1:2">
      <c r="A100" s="64">
        <v>113321070</v>
      </c>
      <c r="B100">
        <v>84</v>
      </c>
    </row>
    <row r="101" spans="1:2">
      <c r="A101" s="64">
        <v>113321071</v>
      </c>
      <c r="B101">
        <v>52</v>
      </c>
    </row>
    <row r="102" spans="1:2">
      <c r="A102" s="64">
        <v>113321072</v>
      </c>
      <c r="B102">
        <v>49</v>
      </c>
    </row>
    <row r="103" spans="1:2">
      <c r="A103" s="64">
        <v>113321073</v>
      </c>
      <c r="B103">
        <v>80</v>
      </c>
    </row>
    <row r="104" spans="1:2">
      <c r="A104" s="64">
        <v>113321074</v>
      </c>
      <c r="B104">
        <v>0</v>
      </c>
    </row>
    <row r="105" spans="1:2">
      <c r="A105" s="64">
        <v>113321075</v>
      </c>
      <c r="B105">
        <v>61</v>
      </c>
    </row>
    <row r="106" spans="1:2">
      <c r="A106" s="64">
        <v>113321076</v>
      </c>
      <c r="B106">
        <v>77</v>
      </c>
    </row>
    <row r="107" spans="1:2">
      <c r="A107" s="64">
        <v>113321077</v>
      </c>
      <c r="B107">
        <v>46</v>
      </c>
    </row>
    <row r="108" spans="1:2">
      <c r="A108" s="64">
        <v>113321078</v>
      </c>
      <c r="B108">
        <v>77</v>
      </c>
    </row>
    <row r="109" spans="1:2">
      <c r="A109" s="64">
        <v>113321079</v>
      </c>
      <c r="B109">
        <v>74</v>
      </c>
    </row>
    <row r="110" spans="1:2">
      <c r="A110" s="64">
        <v>113321080</v>
      </c>
      <c r="B110">
        <v>60</v>
      </c>
    </row>
    <row r="111" spans="1:2">
      <c r="A111" s="64">
        <v>113321081</v>
      </c>
      <c r="B111">
        <v>80</v>
      </c>
    </row>
    <row r="112" spans="1:2" ht="17" thickBot="1">
      <c r="A112" s="32"/>
    </row>
    <row r="113" spans="1:2" ht="17" thickBot="1">
      <c r="A113" s="33" t="s">
        <v>12</v>
      </c>
      <c r="B113">
        <v>61.816513761467888</v>
      </c>
    </row>
    <row r="114" spans="1:2">
      <c r="A114" s="34" t="s">
        <v>13</v>
      </c>
      <c r="B114">
        <v>25.697731971408405</v>
      </c>
    </row>
    <row r="115" spans="1:2">
      <c r="A115" s="35" t="s">
        <v>14</v>
      </c>
      <c r="B115">
        <v>99</v>
      </c>
    </row>
    <row r="116" spans="1:2" ht="17" thickBot="1">
      <c r="A116" s="36" t="s">
        <v>15</v>
      </c>
      <c r="B116">
        <v>0</v>
      </c>
    </row>
    <row r="118" spans="1:2">
      <c r="B118">
        <v>12</v>
      </c>
    </row>
    <row r="119" spans="1:2">
      <c r="B119">
        <v>17</v>
      </c>
    </row>
    <row r="120" spans="1:2">
      <c r="B120">
        <v>18</v>
      </c>
    </row>
    <row r="121" spans="1:2">
      <c r="B121">
        <v>26</v>
      </c>
    </row>
    <row r="122" spans="1:2">
      <c r="B122">
        <v>11</v>
      </c>
    </row>
    <row r="123" spans="1:2">
      <c r="B123">
        <v>9</v>
      </c>
    </row>
    <row r="124" spans="1:2">
      <c r="B124">
        <v>5</v>
      </c>
    </row>
    <row r="125" spans="1:2">
      <c r="B125">
        <v>1</v>
      </c>
    </row>
    <row r="126" spans="1:2">
      <c r="B126">
        <v>1</v>
      </c>
    </row>
    <row r="127" spans="1:2">
      <c r="B127">
        <v>9</v>
      </c>
    </row>
    <row r="129" spans="2:2">
      <c r="B129">
        <v>109</v>
      </c>
    </row>
    <row r="130" spans="2:2">
      <c r="B130">
        <v>36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B165-7760-2345-AB78-8155B760A178}">
  <dimension ref="A1:K110"/>
  <sheetViews>
    <sheetView workbookViewId="0"/>
  </sheetViews>
  <sheetFormatPr baseColWidth="10" defaultRowHeight="15"/>
  <cols>
    <col min="2" max="2" width="2" customWidth="1"/>
    <col min="3" max="3" width="1.5" customWidth="1"/>
  </cols>
  <sheetData>
    <row r="1" spans="1:11" ht="16">
      <c r="A1" s="80" t="s">
        <v>17</v>
      </c>
      <c r="B1" s="80"/>
      <c r="C1" s="80"/>
      <c r="D1" s="83" t="s">
        <v>36</v>
      </c>
      <c r="E1" s="83" t="s">
        <v>37</v>
      </c>
      <c r="F1" s="80" t="s">
        <v>38</v>
      </c>
      <c r="G1" s="80" t="s">
        <v>39</v>
      </c>
      <c r="H1" s="80" t="s">
        <v>40</v>
      </c>
      <c r="I1" s="80" t="s">
        <v>41</v>
      </c>
      <c r="J1" s="83" t="s">
        <v>42</v>
      </c>
      <c r="K1" s="83" t="s">
        <v>43</v>
      </c>
    </row>
    <row r="2" spans="1:11" ht="16">
      <c r="A2" s="80">
        <v>106321073</v>
      </c>
      <c r="B2" s="80"/>
      <c r="C2" s="80"/>
      <c r="D2" s="83"/>
      <c r="E2" s="83"/>
      <c r="F2" s="80">
        <v>70</v>
      </c>
      <c r="G2" s="83"/>
      <c r="H2" s="83"/>
      <c r="I2" s="83"/>
      <c r="J2" s="83">
        <v>1</v>
      </c>
      <c r="K2" s="83">
        <v>10.56790123</v>
      </c>
    </row>
    <row r="3" spans="1:11" ht="16">
      <c r="A3" s="80">
        <v>108321057</v>
      </c>
      <c r="B3" s="80"/>
      <c r="C3" s="80"/>
      <c r="D3" s="83">
        <v>105</v>
      </c>
      <c r="E3" s="83">
        <v>128</v>
      </c>
      <c r="F3" s="80">
        <v>90</v>
      </c>
      <c r="G3" s="80">
        <v>140</v>
      </c>
      <c r="H3" s="80">
        <v>113</v>
      </c>
      <c r="I3" s="80">
        <v>143</v>
      </c>
      <c r="J3" s="83">
        <v>6</v>
      </c>
      <c r="K3" s="83">
        <v>91.461728399999998</v>
      </c>
    </row>
    <row r="4" spans="1:11" ht="16">
      <c r="A4" s="81">
        <v>108321065</v>
      </c>
      <c r="B4" s="81"/>
      <c r="C4" s="80"/>
      <c r="D4" s="83"/>
      <c r="E4" s="83"/>
      <c r="F4" s="83"/>
      <c r="G4" s="83"/>
      <c r="H4" s="83"/>
      <c r="I4" s="83"/>
      <c r="J4" s="83">
        <v>0</v>
      </c>
      <c r="K4" s="83">
        <v>0</v>
      </c>
    </row>
    <row r="5" spans="1:11" ht="16">
      <c r="A5" s="80">
        <v>109213064</v>
      </c>
      <c r="B5" s="80"/>
      <c r="C5" s="80"/>
      <c r="D5" s="83">
        <v>110</v>
      </c>
      <c r="E5" s="83">
        <v>104</v>
      </c>
      <c r="F5" s="83"/>
      <c r="G5" s="80">
        <v>140</v>
      </c>
      <c r="H5" s="80">
        <v>66</v>
      </c>
      <c r="I5" s="80">
        <v>174</v>
      </c>
      <c r="J5" s="83">
        <v>5</v>
      </c>
      <c r="K5" s="83">
        <v>75.733333329999994</v>
      </c>
    </row>
    <row r="6" spans="1:11" ht="16">
      <c r="A6" s="80">
        <v>109321037</v>
      </c>
      <c r="B6" s="80"/>
      <c r="C6" s="80"/>
      <c r="D6" s="83">
        <v>78</v>
      </c>
      <c r="E6" s="83">
        <v>85</v>
      </c>
      <c r="F6" s="80">
        <v>84</v>
      </c>
      <c r="G6" s="80">
        <v>116</v>
      </c>
      <c r="H6" s="83"/>
      <c r="I6" s="80">
        <v>146</v>
      </c>
      <c r="J6" s="83">
        <v>5</v>
      </c>
      <c r="K6" s="83">
        <v>67.758024689999999</v>
      </c>
    </row>
    <row r="7" spans="1:11" ht="16">
      <c r="A7" s="80">
        <v>109321070</v>
      </c>
      <c r="B7" s="80"/>
      <c r="C7" s="80"/>
      <c r="D7" s="83">
        <v>106</v>
      </c>
      <c r="E7" s="83">
        <v>130</v>
      </c>
      <c r="F7" s="80">
        <v>99</v>
      </c>
      <c r="G7" s="80">
        <v>140</v>
      </c>
      <c r="H7" s="80">
        <v>101</v>
      </c>
      <c r="I7" s="80">
        <v>184</v>
      </c>
      <c r="J7" s="83">
        <v>6</v>
      </c>
      <c r="K7" s="83">
        <v>95.308641980000004</v>
      </c>
    </row>
    <row r="8" spans="1:11" ht="16">
      <c r="A8" s="80">
        <v>110105036</v>
      </c>
      <c r="B8" s="80"/>
      <c r="C8" s="80"/>
      <c r="D8" s="83">
        <v>40</v>
      </c>
      <c r="E8" s="83">
        <v>129</v>
      </c>
      <c r="F8" s="80">
        <v>100</v>
      </c>
      <c r="G8" s="80">
        <v>149</v>
      </c>
      <c r="H8" s="80">
        <v>98</v>
      </c>
      <c r="I8" s="80">
        <v>190</v>
      </c>
      <c r="J8" s="83">
        <v>6</v>
      </c>
      <c r="K8" s="83">
        <v>90.241975310000001</v>
      </c>
    </row>
    <row r="9" spans="1:11" ht="16">
      <c r="A9" s="80">
        <v>110321029</v>
      </c>
      <c r="B9" s="80"/>
      <c r="C9" s="80"/>
      <c r="D9" s="83">
        <v>107</v>
      </c>
      <c r="E9" s="83">
        <v>91</v>
      </c>
      <c r="F9" s="80">
        <v>91</v>
      </c>
      <c r="G9" s="80">
        <v>131</v>
      </c>
      <c r="H9" s="80">
        <v>111</v>
      </c>
      <c r="I9" s="80">
        <v>147</v>
      </c>
      <c r="J9" s="83">
        <v>6</v>
      </c>
      <c r="K9" s="83">
        <v>87.614814809999999</v>
      </c>
    </row>
    <row r="10" spans="1:11" ht="16">
      <c r="A10" s="80">
        <v>110321037</v>
      </c>
      <c r="B10" s="80"/>
      <c r="C10" s="80"/>
      <c r="D10" s="83">
        <v>110</v>
      </c>
      <c r="E10" s="83">
        <v>130</v>
      </c>
      <c r="F10" s="80">
        <v>98</v>
      </c>
      <c r="G10" s="80">
        <v>150</v>
      </c>
      <c r="H10" s="80">
        <v>111</v>
      </c>
      <c r="I10" s="80">
        <v>185</v>
      </c>
      <c r="J10" s="83">
        <v>6</v>
      </c>
      <c r="K10" s="83">
        <v>97.560493829999999</v>
      </c>
    </row>
    <row r="11" spans="1:11" ht="16">
      <c r="A11" s="80">
        <v>110321038</v>
      </c>
      <c r="B11" s="80"/>
      <c r="C11" s="80"/>
      <c r="D11" s="83">
        <v>107</v>
      </c>
      <c r="E11" s="83">
        <v>125</v>
      </c>
      <c r="F11" s="80">
        <v>88</v>
      </c>
      <c r="G11" s="80">
        <v>112</v>
      </c>
      <c r="H11" s="80">
        <v>112</v>
      </c>
      <c r="I11" s="80">
        <v>149</v>
      </c>
      <c r="J11" s="83">
        <v>6</v>
      </c>
      <c r="K11" s="83">
        <v>89.022222220000003</v>
      </c>
    </row>
    <row r="12" spans="1:11" ht="16">
      <c r="A12" s="80">
        <v>110321080</v>
      </c>
      <c r="B12" s="80"/>
      <c r="C12" s="80"/>
      <c r="D12" s="83">
        <v>110</v>
      </c>
      <c r="E12" s="83">
        <v>123</v>
      </c>
      <c r="F12" s="80">
        <v>95</v>
      </c>
      <c r="G12" s="80">
        <v>135</v>
      </c>
      <c r="H12" s="80">
        <v>116</v>
      </c>
      <c r="I12" s="80">
        <v>139</v>
      </c>
      <c r="J12" s="83">
        <v>6</v>
      </c>
      <c r="K12" s="83">
        <v>91.367901230000001</v>
      </c>
    </row>
    <row r="13" spans="1:11" ht="16">
      <c r="A13" s="80">
        <v>110352012</v>
      </c>
      <c r="B13" s="80"/>
      <c r="C13" s="80"/>
      <c r="D13" s="83">
        <v>100</v>
      </c>
      <c r="E13" s="83">
        <v>125</v>
      </c>
      <c r="F13" s="80">
        <v>99</v>
      </c>
      <c r="G13" s="80">
        <v>136</v>
      </c>
      <c r="H13" s="80">
        <v>109</v>
      </c>
      <c r="I13" s="80">
        <v>182</v>
      </c>
      <c r="J13" s="83">
        <v>6</v>
      </c>
      <c r="K13" s="83">
        <v>94.464197530000007</v>
      </c>
    </row>
    <row r="14" spans="1:11" ht="16">
      <c r="A14" s="80">
        <v>111211014</v>
      </c>
      <c r="B14" s="80"/>
      <c r="C14" s="80"/>
      <c r="D14" s="83">
        <v>107</v>
      </c>
      <c r="E14" s="83">
        <v>90</v>
      </c>
      <c r="F14" s="80">
        <v>98</v>
      </c>
      <c r="G14" s="80">
        <v>148</v>
      </c>
      <c r="H14" s="80">
        <v>91</v>
      </c>
      <c r="I14" s="80">
        <v>149</v>
      </c>
      <c r="J14" s="83">
        <v>6</v>
      </c>
      <c r="K14" s="83">
        <v>88.083950619999996</v>
      </c>
    </row>
    <row r="15" spans="1:11" ht="16">
      <c r="A15" s="80">
        <v>111211035</v>
      </c>
      <c r="B15" s="80"/>
      <c r="C15" s="80"/>
      <c r="D15" s="83">
        <v>101</v>
      </c>
      <c r="E15" s="83">
        <v>130</v>
      </c>
      <c r="F15" s="80">
        <v>98</v>
      </c>
      <c r="G15" s="80">
        <v>150</v>
      </c>
      <c r="H15" s="80">
        <v>120</v>
      </c>
      <c r="I15" s="80">
        <v>145</v>
      </c>
      <c r="J15" s="83">
        <v>6</v>
      </c>
      <c r="K15" s="83">
        <v>93.807407409999996</v>
      </c>
    </row>
    <row r="16" spans="1:11" ht="16">
      <c r="A16" s="80">
        <v>111212090</v>
      </c>
      <c r="B16" s="80"/>
      <c r="C16" s="80"/>
      <c r="D16" s="83">
        <v>110</v>
      </c>
      <c r="E16" s="83">
        <v>112</v>
      </c>
      <c r="F16" s="80">
        <v>62</v>
      </c>
      <c r="G16" s="80">
        <v>111</v>
      </c>
      <c r="H16" s="80">
        <v>20</v>
      </c>
      <c r="I16" s="80">
        <v>0</v>
      </c>
      <c r="J16" s="83">
        <v>5</v>
      </c>
      <c r="K16" s="83">
        <v>58.9382716</v>
      </c>
    </row>
    <row r="17" spans="1:11" ht="16">
      <c r="A17" s="80">
        <v>111321034</v>
      </c>
      <c r="B17" s="80"/>
      <c r="C17" s="80"/>
      <c r="D17" s="83"/>
      <c r="E17" s="83">
        <v>103</v>
      </c>
      <c r="F17" s="80">
        <v>73</v>
      </c>
      <c r="G17" s="80">
        <v>103</v>
      </c>
      <c r="H17" s="80">
        <v>84</v>
      </c>
      <c r="I17" s="80">
        <v>131</v>
      </c>
      <c r="J17" s="83">
        <v>5</v>
      </c>
      <c r="K17" s="83">
        <v>66.350617279999994</v>
      </c>
    </row>
    <row r="18" spans="1:11" ht="16">
      <c r="A18" s="80">
        <v>111321050</v>
      </c>
      <c r="B18" s="80"/>
      <c r="C18" s="80"/>
      <c r="D18" s="83"/>
      <c r="E18" s="83">
        <v>115</v>
      </c>
      <c r="F18" s="80">
        <v>86</v>
      </c>
      <c r="G18" s="80">
        <v>127</v>
      </c>
      <c r="H18" s="80">
        <v>108</v>
      </c>
      <c r="I18" s="80">
        <v>173</v>
      </c>
      <c r="J18" s="83">
        <v>5</v>
      </c>
      <c r="K18" s="83">
        <v>77.140740739999998</v>
      </c>
    </row>
    <row r="19" spans="1:11" ht="16">
      <c r="A19" s="80">
        <v>111321070</v>
      </c>
      <c r="B19" s="80"/>
      <c r="C19" s="80"/>
      <c r="D19" s="83">
        <v>107</v>
      </c>
      <c r="E19" s="83">
        <v>91</v>
      </c>
      <c r="F19" s="80">
        <v>77</v>
      </c>
      <c r="G19" s="80">
        <v>107</v>
      </c>
      <c r="H19" s="83"/>
      <c r="I19" s="80">
        <v>111</v>
      </c>
      <c r="J19" s="83">
        <v>5</v>
      </c>
      <c r="K19" s="83">
        <v>66.256790120000005</v>
      </c>
    </row>
    <row r="20" spans="1:11" ht="16">
      <c r="A20" s="80">
        <v>111321072</v>
      </c>
      <c r="B20" s="80"/>
      <c r="C20" s="80"/>
      <c r="D20" s="83"/>
      <c r="E20" s="83"/>
      <c r="F20" s="83"/>
      <c r="G20" s="83"/>
      <c r="H20" s="83"/>
      <c r="I20" s="80" t="s">
        <v>44</v>
      </c>
      <c r="J20" s="83">
        <v>0</v>
      </c>
      <c r="K20" s="83">
        <v>0</v>
      </c>
    </row>
    <row r="21" spans="1:11" ht="16">
      <c r="A21" s="80">
        <v>111321079</v>
      </c>
      <c r="B21" s="80"/>
      <c r="C21" s="80"/>
      <c r="D21" s="83">
        <v>110</v>
      </c>
      <c r="E21" s="83">
        <v>130</v>
      </c>
      <c r="F21" s="80">
        <v>100</v>
      </c>
      <c r="G21" s="80">
        <v>142</v>
      </c>
      <c r="H21" s="80">
        <v>120</v>
      </c>
      <c r="I21" s="80">
        <v>178</v>
      </c>
      <c r="J21" s="83">
        <v>6</v>
      </c>
      <c r="K21" s="83">
        <v>97.185185189999999</v>
      </c>
    </row>
    <row r="22" spans="1:11" ht="16">
      <c r="A22" s="80">
        <v>111352024</v>
      </c>
      <c r="B22" s="80"/>
      <c r="C22" s="80"/>
      <c r="D22" s="83">
        <v>110</v>
      </c>
      <c r="E22" s="83">
        <v>138</v>
      </c>
      <c r="F22" s="80">
        <v>97</v>
      </c>
      <c r="G22" s="80">
        <v>147</v>
      </c>
      <c r="H22" s="80">
        <v>65</v>
      </c>
      <c r="I22" s="80">
        <v>187</v>
      </c>
      <c r="J22" s="83">
        <v>6</v>
      </c>
      <c r="K22" s="83">
        <v>93.807407409999996</v>
      </c>
    </row>
    <row r="23" spans="1:11" ht="16">
      <c r="A23" s="80">
        <v>111352026</v>
      </c>
      <c r="B23" s="80"/>
      <c r="C23" s="80"/>
      <c r="D23" s="83">
        <v>104</v>
      </c>
      <c r="E23" s="83">
        <v>121</v>
      </c>
      <c r="F23" s="80">
        <v>98</v>
      </c>
      <c r="G23" s="80">
        <v>142</v>
      </c>
      <c r="H23" s="80">
        <v>120</v>
      </c>
      <c r="I23" s="80">
        <v>188</v>
      </c>
      <c r="J23" s="83">
        <v>6</v>
      </c>
      <c r="K23" s="83">
        <v>96.528395059999994</v>
      </c>
    </row>
    <row r="24" spans="1:11" ht="16">
      <c r="A24" s="80">
        <v>111453005</v>
      </c>
      <c r="B24" s="80"/>
      <c r="C24" s="80"/>
      <c r="D24" s="83">
        <v>89</v>
      </c>
      <c r="E24" s="83">
        <v>67</v>
      </c>
      <c r="F24" s="80">
        <v>92</v>
      </c>
      <c r="G24" s="80">
        <v>93</v>
      </c>
      <c r="H24" s="80">
        <v>69</v>
      </c>
      <c r="I24" s="80">
        <v>64</v>
      </c>
      <c r="J24" s="83">
        <v>6</v>
      </c>
      <c r="K24" s="83">
        <v>68.47407407</v>
      </c>
    </row>
    <row r="25" spans="1:11" ht="16">
      <c r="A25" s="80">
        <v>112213022</v>
      </c>
      <c r="B25" s="80"/>
      <c r="C25" s="80"/>
      <c r="D25" s="83">
        <v>100</v>
      </c>
      <c r="E25" s="83">
        <v>120</v>
      </c>
      <c r="F25" s="80">
        <v>88</v>
      </c>
      <c r="G25" s="80">
        <v>120</v>
      </c>
      <c r="H25" s="80">
        <v>110</v>
      </c>
      <c r="I25" s="80">
        <v>162</v>
      </c>
      <c r="J25" s="83">
        <v>6</v>
      </c>
      <c r="K25" s="83">
        <v>89.679012349999994</v>
      </c>
    </row>
    <row r="26" spans="1:11" ht="16">
      <c r="A26" s="80">
        <v>112213509</v>
      </c>
      <c r="B26" s="80"/>
      <c r="C26" s="80"/>
      <c r="D26" s="83">
        <v>104</v>
      </c>
      <c r="E26" s="83">
        <v>126</v>
      </c>
      <c r="F26" s="80">
        <v>91</v>
      </c>
      <c r="G26" s="80">
        <v>137</v>
      </c>
      <c r="H26" s="80">
        <v>116</v>
      </c>
      <c r="I26" s="80">
        <v>175</v>
      </c>
      <c r="J26" s="83">
        <v>6</v>
      </c>
      <c r="K26" s="83">
        <v>94.27654321</v>
      </c>
    </row>
    <row r="27" spans="1:11" ht="16">
      <c r="A27" s="80">
        <v>112251002</v>
      </c>
      <c r="B27" s="80"/>
      <c r="C27" s="80"/>
      <c r="D27" s="83">
        <v>105</v>
      </c>
      <c r="E27" s="83">
        <v>122</v>
      </c>
      <c r="F27" s="80">
        <v>81</v>
      </c>
      <c r="G27" s="80">
        <v>133</v>
      </c>
      <c r="H27" s="80">
        <v>110</v>
      </c>
      <c r="I27" s="80">
        <v>148</v>
      </c>
      <c r="J27" s="83">
        <v>6</v>
      </c>
      <c r="K27" s="83">
        <v>89.585185190000004</v>
      </c>
    </row>
    <row r="28" spans="1:11" ht="16">
      <c r="A28" s="80">
        <v>112321009</v>
      </c>
      <c r="B28" s="80"/>
      <c r="C28" s="80"/>
      <c r="D28" s="83"/>
      <c r="E28" s="83">
        <v>138</v>
      </c>
      <c r="F28" s="80">
        <v>88</v>
      </c>
      <c r="G28" s="80">
        <v>109</v>
      </c>
      <c r="H28" s="80">
        <v>83</v>
      </c>
      <c r="I28" s="80">
        <v>165</v>
      </c>
      <c r="J28" s="83">
        <v>5</v>
      </c>
      <c r="K28" s="83">
        <v>74.701234569999997</v>
      </c>
    </row>
    <row r="29" spans="1:11" ht="16">
      <c r="A29" s="80">
        <v>112321013</v>
      </c>
      <c r="B29" s="80"/>
      <c r="C29" s="80"/>
      <c r="D29" s="83"/>
      <c r="E29" s="83"/>
      <c r="F29" s="80">
        <v>68</v>
      </c>
      <c r="G29" s="83"/>
      <c r="H29" s="83"/>
      <c r="I29" s="83"/>
      <c r="J29" s="83">
        <v>1</v>
      </c>
      <c r="K29" s="83">
        <v>10.38024691</v>
      </c>
    </row>
    <row r="30" spans="1:11" ht="16">
      <c r="A30" s="80">
        <v>112321030</v>
      </c>
      <c r="B30" s="80"/>
      <c r="C30" s="80"/>
      <c r="D30" s="83">
        <v>105</v>
      </c>
      <c r="E30" s="83">
        <v>118</v>
      </c>
      <c r="F30" s="80">
        <v>91</v>
      </c>
      <c r="G30" s="80">
        <v>144</v>
      </c>
      <c r="H30" s="80">
        <v>114</v>
      </c>
      <c r="I30" s="80">
        <v>136</v>
      </c>
      <c r="J30" s="83">
        <v>6</v>
      </c>
      <c r="K30" s="83">
        <v>90.429629629999994</v>
      </c>
    </row>
    <row r="31" spans="1:11" ht="16">
      <c r="A31" s="80">
        <v>112321050</v>
      </c>
      <c r="B31" s="80"/>
      <c r="C31" s="80"/>
      <c r="D31" s="83">
        <v>110</v>
      </c>
      <c r="E31" s="83">
        <v>110</v>
      </c>
      <c r="F31" s="80">
        <v>90</v>
      </c>
      <c r="G31" s="80">
        <v>126</v>
      </c>
      <c r="H31" s="80">
        <v>85</v>
      </c>
      <c r="I31" s="80">
        <v>160</v>
      </c>
      <c r="J31" s="83">
        <v>6</v>
      </c>
      <c r="K31" s="83">
        <v>87.896296300000003</v>
      </c>
    </row>
    <row r="32" spans="1:11" ht="16">
      <c r="A32" s="80">
        <v>112321051</v>
      </c>
      <c r="B32" s="80"/>
      <c r="C32" s="80"/>
      <c r="D32" s="83">
        <v>110</v>
      </c>
      <c r="E32" s="83">
        <v>71</v>
      </c>
      <c r="F32" s="80">
        <v>81</v>
      </c>
      <c r="G32" s="80">
        <v>114</v>
      </c>
      <c r="H32" s="80">
        <v>49</v>
      </c>
      <c r="I32" s="80">
        <v>163</v>
      </c>
      <c r="J32" s="83">
        <v>6</v>
      </c>
      <c r="K32" s="83">
        <v>79.170370370000001</v>
      </c>
    </row>
    <row r="33" spans="1:11" ht="16">
      <c r="A33" s="80">
        <v>112321060</v>
      </c>
      <c r="B33" s="80"/>
      <c r="C33" s="80"/>
      <c r="D33" s="83"/>
      <c r="E33" s="83">
        <v>77</v>
      </c>
      <c r="F33" s="80">
        <v>85</v>
      </c>
      <c r="G33" s="83"/>
      <c r="H33" s="80">
        <v>75</v>
      </c>
      <c r="I33" s="80">
        <v>156</v>
      </c>
      <c r="J33" s="83">
        <v>4</v>
      </c>
      <c r="K33" s="83">
        <v>52.874074069999999</v>
      </c>
    </row>
    <row r="34" spans="1:11" ht="16">
      <c r="A34" s="80">
        <v>112321062</v>
      </c>
      <c r="B34" s="80"/>
      <c r="C34" s="80"/>
      <c r="D34" s="83">
        <v>87</v>
      </c>
      <c r="E34" s="83">
        <v>102</v>
      </c>
      <c r="F34" s="80">
        <v>73</v>
      </c>
      <c r="G34" s="83"/>
      <c r="H34" s="83"/>
      <c r="I34" s="80">
        <v>137</v>
      </c>
      <c r="J34" s="83">
        <v>4</v>
      </c>
      <c r="K34" s="83">
        <v>53.43703704</v>
      </c>
    </row>
    <row r="35" spans="1:11" ht="16">
      <c r="A35" s="80">
        <v>112321067</v>
      </c>
      <c r="B35" s="80"/>
      <c r="C35" s="80"/>
      <c r="D35" s="83">
        <v>102</v>
      </c>
      <c r="E35" s="83">
        <v>87</v>
      </c>
      <c r="F35" s="80">
        <v>71</v>
      </c>
      <c r="G35" s="80">
        <v>97</v>
      </c>
      <c r="H35" s="80">
        <v>104</v>
      </c>
      <c r="I35" s="80">
        <v>153</v>
      </c>
      <c r="J35" s="83">
        <v>6</v>
      </c>
      <c r="K35" s="83">
        <v>81.609876540000002</v>
      </c>
    </row>
    <row r="36" spans="1:11" ht="16">
      <c r="A36" s="80">
        <v>112321079</v>
      </c>
      <c r="B36" s="80"/>
      <c r="C36" s="80"/>
      <c r="D36" s="83">
        <v>110</v>
      </c>
      <c r="E36" s="83">
        <v>127</v>
      </c>
      <c r="F36" s="80">
        <v>85</v>
      </c>
      <c r="G36" s="80">
        <v>133</v>
      </c>
      <c r="H36" s="80">
        <v>108</v>
      </c>
      <c r="I36" s="80">
        <v>151</v>
      </c>
      <c r="J36" s="83">
        <v>6</v>
      </c>
      <c r="K36" s="83">
        <v>90.992592590000001</v>
      </c>
    </row>
    <row r="37" spans="1:11" ht="16">
      <c r="A37" s="80">
        <v>112321080</v>
      </c>
      <c r="B37" s="80"/>
      <c r="C37" s="80"/>
      <c r="D37" s="83">
        <v>110</v>
      </c>
      <c r="E37" s="83">
        <v>90</v>
      </c>
      <c r="F37" s="80">
        <v>80</v>
      </c>
      <c r="G37" s="80">
        <v>143</v>
      </c>
      <c r="H37" s="80">
        <v>93</v>
      </c>
      <c r="I37" s="80">
        <v>158</v>
      </c>
      <c r="J37" s="83">
        <v>6</v>
      </c>
      <c r="K37" s="83">
        <v>87.239506169999999</v>
      </c>
    </row>
    <row r="38" spans="1:11" ht="16">
      <c r="A38" s="80">
        <v>112321086</v>
      </c>
      <c r="B38" s="80"/>
      <c r="C38" s="80"/>
      <c r="D38" s="83">
        <v>110</v>
      </c>
      <c r="E38" s="83">
        <v>125</v>
      </c>
      <c r="F38" s="80">
        <v>95</v>
      </c>
      <c r="G38" s="80">
        <v>115</v>
      </c>
      <c r="H38" s="80">
        <v>118</v>
      </c>
      <c r="I38" s="80">
        <v>186</v>
      </c>
      <c r="J38" s="83">
        <v>6</v>
      </c>
      <c r="K38" s="83">
        <v>94.27654321</v>
      </c>
    </row>
    <row r="39" spans="1:11" ht="16">
      <c r="A39" s="82">
        <v>112321087</v>
      </c>
      <c r="B39" s="81"/>
      <c r="C39" s="80"/>
      <c r="D39" s="83">
        <v>90</v>
      </c>
      <c r="E39" s="83">
        <v>130</v>
      </c>
      <c r="F39" s="83"/>
      <c r="G39" s="83"/>
      <c r="H39" s="83"/>
      <c r="I39" s="83"/>
      <c r="J39" s="83">
        <v>2</v>
      </c>
      <c r="K39" s="83">
        <v>28.641975309999999</v>
      </c>
    </row>
    <row r="40" spans="1:11" ht="16">
      <c r="A40" s="80">
        <v>113321001</v>
      </c>
      <c r="B40" s="80"/>
      <c r="C40" s="80"/>
      <c r="D40" s="83">
        <v>108</v>
      </c>
      <c r="E40" s="83">
        <v>125</v>
      </c>
      <c r="F40" s="80">
        <v>96</v>
      </c>
      <c r="G40" s="84">
        <v>149</v>
      </c>
      <c r="H40" s="80">
        <v>113</v>
      </c>
      <c r="I40" s="80">
        <v>190</v>
      </c>
      <c r="J40" s="83">
        <v>6</v>
      </c>
      <c r="K40" s="83">
        <v>97.279012350000002</v>
      </c>
    </row>
    <row r="41" spans="1:11" ht="16">
      <c r="A41" s="80">
        <v>113321002</v>
      </c>
      <c r="B41" s="80"/>
      <c r="C41" s="80"/>
      <c r="D41" s="83">
        <v>109</v>
      </c>
      <c r="E41" s="83">
        <v>126</v>
      </c>
      <c r="F41" s="80">
        <v>89</v>
      </c>
      <c r="G41" s="80">
        <v>146</v>
      </c>
      <c r="H41" s="80">
        <v>106</v>
      </c>
      <c r="I41" s="80">
        <v>167</v>
      </c>
      <c r="J41" s="83">
        <v>6</v>
      </c>
      <c r="K41" s="83">
        <v>93.713580250000007</v>
      </c>
    </row>
    <row r="42" spans="1:11" ht="16">
      <c r="A42" s="80">
        <v>113321003</v>
      </c>
      <c r="B42" s="80"/>
      <c r="C42" s="80"/>
      <c r="D42" s="83">
        <v>110</v>
      </c>
      <c r="E42" s="83">
        <v>128</v>
      </c>
      <c r="F42" s="80">
        <v>89</v>
      </c>
      <c r="G42" s="80">
        <v>150</v>
      </c>
      <c r="H42" s="80">
        <v>116</v>
      </c>
      <c r="I42" s="80">
        <v>140</v>
      </c>
      <c r="J42" s="83">
        <v>6</v>
      </c>
      <c r="K42" s="83">
        <v>92.775308640000006</v>
      </c>
    </row>
    <row r="43" spans="1:11" ht="16">
      <c r="A43" s="80">
        <v>113321004</v>
      </c>
      <c r="B43" s="80"/>
      <c r="C43" s="80"/>
      <c r="D43" s="83">
        <v>104</v>
      </c>
      <c r="E43" s="83">
        <v>113</v>
      </c>
      <c r="F43" s="80">
        <v>92</v>
      </c>
      <c r="G43" s="80">
        <v>91</v>
      </c>
      <c r="H43" s="80">
        <v>93</v>
      </c>
      <c r="I43" s="80">
        <v>124</v>
      </c>
      <c r="J43" s="83">
        <v>6</v>
      </c>
      <c r="K43" s="83">
        <v>81.891358019999998</v>
      </c>
    </row>
    <row r="44" spans="1:11" ht="16">
      <c r="A44" s="81">
        <v>113321005</v>
      </c>
      <c r="B44" s="81"/>
      <c r="C44" s="80"/>
      <c r="D44" s="83">
        <v>108</v>
      </c>
      <c r="E44" s="83">
        <v>140</v>
      </c>
      <c r="F44" s="83"/>
      <c r="G44" s="83"/>
      <c r="H44" s="83"/>
      <c r="I44" s="83"/>
      <c r="J44" s="83">
        <v>2</v>
      </c>
      <c r="K44" s="83">
        <v>31.269135800000001</v>
      </c>
    </row>
    <row r="45" spans="1:11" ht="16">
      <c r="A45" s="80">
        <v>113321006</v>
      </c>
      <c r="B45" s="80"/>
      <c r="C45" s="80"/>
      <c r="D45" s="83">
        <v>98</v>
      </c>
      <c r="E45" s="83">
        <v>127</v>
      </c>
      <c r="F45" s="80">
        <v>91</v>
      </c>
      <c r="G45" s="80">
        <v>143</v>
      </c>
      <c r="H45" s="80">
        <v>109</v>
      </c>
      <c r="I45" s="80">
        <v>180</v>
      </c>
      <c r="J45" s="83">
        <v>6</v>
      </c>
      <c r="K45" s="83">
        <v>94.182716049999996</v>
      </c>
    </row>
    <row r="46" spans="1:11" ht="16">
      <c r="A46" s="80">
        <v>113321007</v>
      </c>
      <c r="B46" s="80"/>
      <c r="C46" s="80"/>
      <c r="D46" s="83">
        <v>110</v>
      </c>
      <c r="E46" s="83">
        <v>140</v>
      </c>
      <c r="F46" s="80">
        <v>100</v>
      </c>
      <c r="G46" s="80">
        <v>149</v>
      </c>
      <c r="H46" s="80">
        <v>110</v>
      </c>
      <c r="I46" s="80">
        <v>186</v>
      </c>
      <c r="J46" s="83">
        <v>6</v>
      </c>
      <c r="K46" s="83">
        <v>98.592592589999995</v>
      </c>
    </row>
    <row r="47" spans="1:11" ht="16">
      <c r="A47" s="80">
        <v>113321008</v>
      </c>
      <c r="B47" s="80"/>
      <c r="C47" s="80"/>
      <c r="D47" s="83">
        <v>104</v>
      </c>
      <c r="E47" s="83">
        <v>114</v>
      </c>
      <c r="F47" s="80">
        <v>86</v>
      </c>
      <c r="G47" s="80">
        <v>115</v>
      </c>
      <c r="H47" s="80">
        <v>105</v>
      </c>
      <c r="I47" s="80">
        <v>142</v>
      </c>
      <c r="J47" s="83">
        <v>6</v>
      </c>
      <c r="K47" s="83">
        <v>86.488888889999998</v>
      </c>
    </row>
    <row r="48" spans="1:11" ht="16">
      <c r="A48" s="80">
        <v>113321009</v>
      </c>
      <c r="B48" s="80"/>
      <c r="C48" s="80"/>
      <c r="D48" s="83">
        <v>96</v>
      </c>
      <c r="E48" s="83">
        <v>120</v>
      </c>
      <c r="F48" s="80">
        <v>94</v>
      </c>
      <c r="G48" s="80">
        <v>123</v>
      </c>
      <c r="H48" s="80">
        <v>90</v>
      </c>
      <c r="I48" s="80">
        <v>129</v>
      </c>
      <c r="J48" s="83">
        <v>6</v>
      </c>
      <c r="K48" s="83">
        <v>85.175308639999997</v>
      </c>
    </row>
    <row r="49" spans="1:11" ht="16">
      <c r="A49" s="80">
        <v>113321010</v>
      </c>
      <c r="B49" s="80"/>
      <c r="C49" s="80"/>
      <c r="D49" s="83">
        <v>88</v>
      </c>
      <c r="E49" s="83">
        <v>106</v>
      </c>
      <c r="F49" s="80">
        <v>70</v>
      </c>
      <c r="G49" s="80">
        <v>87</v>
      </c>
      <c r="H49" s="80">
        <v>80</v>
      </c>
      <c r="I49" s="80">
        <v>126</v>
      </c>
      <c r="J49" s="83">
        <v>6</v>
      </c>
      <c r="K49" s="83">
        <v>76.261728399999996</v>
      </c>
    </row>
    <row r="50" spans="1:11" ht="16">
      <c r="A50" s="80">
        <v>113321011</v>
      </c>
      <c r="B50" s="80"/>
      <c r="C50" s="80"/>
      <c r="D50" s="83">
        <v>95</v>
      </c>
      <c r="E50" s="83">
        <v>108</v>
      </c>
      <c r="F50" s="80">
        <v>70</v>
      </c>
      <c r="G50" s="80">
        <v>114</v>
      </c>
      <c r="H50" s="80">
        <v>94</v>
      </c>
      <c r="I50" s="80">
        <v>151</v>
      </c>
      <c r="J50" s="83">
        <v>6</v>
      </c>
      <c r="K50" s="83">
        <v>83.298765430000003</v>
      </c>
    </row>
    <row r="51" spans="1:11" ht="16">
      <c r="A51" s="80">
        <v>113321012</v>
      </c>
      <c r="B51" s="80"/>
      <c r="C51" s="80"/>
      <c r="D51" s="83">
        <v>109</v>
      </c>
      <c r="E51" s="83">
        <v>128</v>
      </c>
      <c r="F51" s="80">
        <v>99</v>
      </c>
      <c r="G51" s="80">
        <v>144</v>
      </c>
      <c r="H51" s="80">
        <v>118</v>
      </c>
      <c r="I51" s="80">
        <v>183</v>
      </c>
      <c r="J51" s="83">
        <v>6</v>
      </c>
      <c r="K51" s="83">
        <v>97.279012350000002</v>
      </c>
    </row>
    <row r="52" spans="1:11" ht="16">
      <c r="A52" s="80">
        <v>113321013</v>
      </c>
      <c r="B52" s="80"/>
      <c r="C52" s="80"/>
      <c r="D52" s="83">
        <v>103</v>
      </c>
      <c r="E52" s="83">
        <v>119</v>
      </c>
      <c r="F52" s="80">
        <v>68</v>
      </c>
      <c r="G52" s="80">
        <v>132</v>
      </c>
      <c r="H52" s="80">
        <v>103</v>
      </c>
      <c r="I52" s="80">
        <v>161</v>
      </c>
      <c r="J52" s="83">
        <v>6</v>
      </c>
      <c r="K52" s="83">
        <v>88.365432100000007</v>
      </c>
    </row>
    <row r="53" spans="1:11" ht="16">
      <c r="A53" s="80">
        <v>113321014</v>
      </c>
      <c r="B53" s="80"/>
      <c r="C53" s="80"/>
      <c r="D53" s="83">
        <v>72</v>
      </c>
      <c r="E53" s="83">
        <v>127</v>
      </c>
      <c r="F53" s="80">
        <v>92</v>
      </c>
      <c r="G53" s="80">
        <v>131</v>
      </c>
      <c r="H53" s="80">
        <v>96</v>
      </c>
      <c r="I53" s="80">
        <v>174</v>
      </c>
      <c r="J53" s="83">
        <v>6</v>
      </c>
      <c r="K53" s="83">
        <v>88.92839506</v>
      </c>
    </row>
    <row r="54" spans="1:11" ht="16">
      <c r="A54" s="80">
        <v>113321015</v>
      </c>
      <c r="B54" s="80"/>
      <c r="C54" s="80"/>
      <c r="D54" s="83">
        <v>105</v>
      </c>
      <c r="E54" s="83">
        <v>109</v>
      </c>
      <c r="F54" s="80">
        <v>99</v>
      </c>
      <c r="G54" s="84">
        <v>123</v>
      </c>
      <c r="H54" s="80">
        <v>118</v>
      </c>
      <c r="I54" s="80">
        <v>177</v>
      </c>
      <c r="J54" s="83">
        <v>6</v>
      </c>
      <c r="K54" s="83">
        <v>92.587654319999999</v>
      </c>
    </row>
    <row r="55" spans="1:11" ht="16">
      <c r="A55" s="80">
        <v>113321016</v>
      </c>
      <c r="B55" s="80"/>
      <c r="C55" s="80"/>
      <c r="D55" s="83">
        <v>108</v>
      </c>
      <c r="E55" s="83">
        <v>138</v>
      </c>
      <c r="F55" s="80">
        <v>95</v>
      </c>
      <c r="G55" s="80">
        <v>143</v>
      </c>
      <c r="H55" s="80">
        <v>115</v>
      </c>
      <c r="I55" s="80">
        <v>156</v>
      </c>
      <c r="J55" s="83">
        <v>6</v>
      </c>
      <c r="K55" s="83">
        <v>94.839506170000007</v>
      </c>
    </row>
    <row r="56" spans="1:11" ht="16">
      <c r="A56" s="80">
        <v>113321017</v>
      </c>
      <c r="B56" s="80"/>
      <c r="C56" s="80"/>
      <c r="D56" s="83">
        <v>110</v>
      </c>
      <c r="E56" s="83">
        <v>126</v>
      </c>
      <c r="F56" s="80">
        <v>97</v>
      </c>
      <c r="G56" s="80">
        <v>141</v>
      </c>
      <c r="H56" s="80">
        <v>102</v>
      </c>
      <c r="I56" s="80">
        <v>184</v>
      </c>
      <c r="J56" s="83">
        <v>6</v>
      </c>
      <c r="K56" s="83">
        <v>95.308641980000004</v>
      </c>
    </row>
    <row r="57" spans="1:11" ht="16">
      <c r="A57" s="80">
        <v>113321018</v>
      </c>
      <c r="B57" s="80"/>
      <c r="C57" s="80"/>
      <c r="D57" s="83">
        <v>109</v>
      </c>
      <c r="E57" s="83">
        <v>125</v>
      </c>
      <c r="F57" s="80">
        <v>100</v>
      </c>
      <c r="G57" s="80">
        <v>144</v>
      </c>
      <c r="H57" s="80">
        <v>109</v>
      </c>
      <c r="I57" s="80">
        <v>157</v>
      </c>
      <c r="J57" s="83">
        <v>6</v>
      </c>
      <c r="K57" s="83">
        <v>93.807407409999996</v>
      </c>
    </row>
    <row r="58" spans="1:11" ht="16">
      <c r="A58" s="80">
        <v>113321019</v>
      </c>
      <c r="B58" s="80"/>
      <c r="C58" s="80"/>
      <c r="D58" s="83">
        <v>110</v>
      </c>
      <c r="E58" s="83">
        <v>130</v>
      </c>
      <c r="F58" s="80">
        <v>98</v>
      </c>
      <c r="G58" s="80">
        <v>150</v>
      </c>
      <c r="H58" s="80">
        <v>117</v>
      </c>
      <c r="I58" s="80">
        <v>170</v>
      </c>
      <c r="J58" s="83">
        <v>6</v>
      </c>
      <c r="K58" s="83">
        <v>96.716049380000001</v>
      </c>
    </row>
    <row r="59" spans="1:11" ht="16">
      <c r="A59" s="80">
        <v>113321020</v>
      </c>
      <c r="B59" s="80"/>
      <c r="C59" s="80"/>
      <c r="D59" s="83">
        <v>82</v>
      </c>
      <c r="E59" s="83">
        <v>125</v>
      </c>
      <c r="F59" s="80">
        <v>94</v>
      </c>
      <c r="G59" s="80">
        <v>119</v>
      </c>
      <c r="H59" s="80">
        <v>110</v>
      </c>
      <c r="I59" s="80">
        <v>163</v>
      </c>
      <c r="J59" s="83">
        <v>6</v>
      </c>
      <c r="K59" s="83">
        <v>89.022222220000003</v>
      </c>
    </row>
    <row r="60" spans="1:11" ht="16">
      <c r="A60" s="80">
        <v>113321021</v>
      </c>
      <c r="B60" s="80"/>
      <c r="C60" s="80"/>
      <c r="D60" s="83">
        <v>60</v>
      </c>
      <c r="E60" s="83">
        <v>35</v>
      </c>
      <c r="F60" s="83"/>
      <c r="G60" s="80">
        <v>54</v>
      </c>
      <c r="H60" s="80">
        <v>90</v>
      </c>
      <c r="I60" s="80">
        <v>51</v>
      </c>
      <c r="J60" s="83">
        <v>5</v>
      </c>
      <c r="K60" s="83">
        <v>47.209876540000003</v>
      </c>
    </row>
    <row r="61" spans="1:11" ht="16">
      <c r="A61" s="80">
        <v>113321022</v>
      </c>
      <c r="B61" s="80"/>
      <c r="C61" s="80"/>
      <c r="D61" s="83">
        <v>105</v>
      </c>
      <c r="E61" s="83">
        <v>123</v>
      </c>
      <c r="F61" s="80">
        <v>95</v>
      </c>
      <c r="G61" s="84">
        <v>145</v>
      </c>
      <c r="H61" s="80">
        <v>118</v>
      </c>
      <c r="I61" s="80">
        <v>172</v>
      </c>
      <c r="J61" s="83">
        <v>6</v>
      </c>
      <c r="K61" s="83">
        <v>95.120987650000004</v>
      </c>
    </row>
    <row r="62" spans="1:11" ht="16">
      <c r="A62" s="80">
        <v>113321023</v>
      </c>
      <c r="B62" s="80"/>
      <c r="C62" s="80"/>
      <c r="D62" s="83">
        <v>103</v>
      </c>
      <c r="E62" s="83">
        <v>109</v>
      </c>
      <c r="F62" s="80">
        <v>79</v>
      </c>
      <c r="G62" s="80">
        <v>134</v>
      </c>
      <c r="H62" s="80">
        <v>106</v>
      </c>
      <c r="I62" s="80">
        <v>126</v>
      </c>
      <c r="J62" s="83">
        <v>6</v>
      </c>
      <c r="K62" s="83">
        <v>85.644444440000001</v>
      </c>
    </row>
    <row r="63" spans="1:11" ht="16">
      <c r="A63" s="80">
        <v>113321024</v>
      </c>
      <c r="B63" s="80"/>
      <c r="C63" s="80"/>
      <c r="D63" s="83">
        <v>110</v>
      </c>
      <c r="E63" s="83">
        <v>130</v>
      </c>
      <c r="F63" s="80">
        <v>91</v>
      </c>
      <c r="G63" s="80">
        <v>120</v>
      </c>
      <c r="H63" s="80">
        <v>114</v>
      </c>
      <c r="I63" s="80">
        <v>167</v>
      </c>
      <c r="J63" s="83">
        <v>6</v>
      </c>
      <c r="K63" s="83">
        <v>92.681481480000002</v>
      </c>
    </row>
    <row r="64" spans="1:11" ht="16">
      <c r="A64" s="80">
        <v>113321025</v>
      </c>
      <c r="B64" s="80"/>
      <c r="C64" s="80"/>
      <c r="D64" s="83">
        <v>86</v>
      </c>
      <c r="E64" s="83">
        <v>116</v>
      </c>
      <c r="F64" s="80">
        <v>91</v>
      </c>
      <c r="G64" s="80">
        <v>124</v>
      </c>
      <c r="H64" s="80">
        <v>115</v>
      </c>
      <c r="I64" s="80">
        <v>166</v>
      </c>
      <c r="J64" s="83">
        <v>6</v>
      </c>
      <c r="K64" s="83">
        <v>89.491358020000007</v>
      </c>
    </row>
    <row r="65" spans="1:11" ht="16">
      <c r="A65" s="80">
        <v>113321026</v>
      </c>
      <c r="B65" s="80"/>
      <c r="C65" s="80"/>
      <c r="D65" s="83">
        <v>106</v>
      </c>
      <c r="E65" s="83">
        <v>128</v>
      </c>
      <c r="F65" s="80">
        <v>65</v>
      </c>
      <c r="G65" s="80">
        <v>147</v>
      </c>
      <c r="H65" s="80">
        <v>108</v>
      </c>
      <c r="I65" s="80">
        <v>155</v>
      </c>
      <c r="J65" s="83">
        <v>6</v>
      </c>
      <c r="K65" s="83">
        <v>90.523456789999997</v>
      </c>
    </row>
    <row r="66" spans="1:11" ht="16">
      <c r="A66" s="80">
        <v>113321027</v>
      </c>
      <c r="B66" s="80"/>
      <c r="C66" s="80"/>
      <c r="D66" s="83">
        <v>109</v>
      </c>
      <c r="E66" s="83">
        <v>139</v>
      </c>
      <c r="F66" s="80">
        <v>96</v>
      </c>
      <c r="G66" s="80">
        <v>131</v>
      </c>
      <c r="H66" s="80">
        <v>118</v>
      </c>
      <c r="I66" s="80">
        <v>167</v>
      </c>
      <c r="J66" s="83">
        <v>6</v>
      </c>
      <c r="K66" s="83">
        <v>95.308641980000004</v>
      </c>
    </row>
    <row r="67" spans="1:11" ht="16">
      <c r="A67" s="80">
        <v>113321028</v>
      </c>
      <c r="B67" s="80"/>
      <c r="C67" s="80"/>
      <c r="D67" s="83">
        <v>105</v>
      </c>
      <c r="E67" s="83">
        <v>130</v>
      </c>
      <c r="F67" s="80">
        <v>97</v>
      </c>
      <c r="G67" s="80">
        <v>144</v>
      </c>
      <c r="H67" s="80">
        <v>118</v>
      </c>
      <c r="I67" s="80">
        <v>127</v>
      </c>
      <c r="J67" s="83">
        <v>6</v>
      </c>
      <c r="K67" s="83">
        <v>91.649382720000006</v>
      </c>
    </row>
    <row r="68" spans="1:11" ht="16">
      <c r="A68" s="80">
        <v>113321029</v>
      </c>
      <c r="B68" s="80"/>
      <c r="C68" s="80"/>
      <c r="D68" s="83">
        <v>105</v>
      </c>
      <c r="E68" s="83">
        <v>110</v>
      </c>
      <c r="F68" s="80">
        <v>82</v>
      </c>
      <c r="G68" s="80">
        <v>118</v>
      </c>
      <c r="H68" s="80">
        <v>104</v>
      </c>
      <c r="I68" s="80">
        <v>153</v>
      </c>
      <c r="J68" s="83">
        <v>6</v>
      </c>
      <c r="K68" s="83">
        <v>87.051851850000006</v>
      </c>
    </row>
    <row r="69" spans="1:11" ht="16">
      <c r="A69" s="80">
        <v>113321030</v>
      </c>
      <c r="B69" s="80"/>
      <c r="C69" s="80"/>
      <c r="D69" s="83">
        <v>95</v>
      </c>
      <c r="E69" s="83">
        <v>127</v>
      </c>
      <c r="F69" s="80">
        <v>75</v>
      </c>
      <c r="G69" s="80">
        <v>132</v>
      </c>
      <c r="H69" s="83"/>
      <c r="I69" s="80">
        <v>156</v>
      </c>
      <c r="J69" s="83">
        <v>5</v>
      </c>
      <c r="K69" s="83">
        <v>74.888888890000004</v>
      </c>
    </row>
    <row r="70" spans="1:11" ht="16">
      <c r="A70" s="80">
        <v>113321032</v>
      </c>
      <c r="B70" s="80"/>
      <c r="C70" s="80"/>
      <c r="D70" s="83">
        <v>108</v>
      </c>
      <c r="E70" s="83">
        <v>111</v>
      </c>
      <c r="F70" s="80">
        <v>77</v>
      </c>
      <c r="G70" s="80">
        <v>111</v>
      </c>
      <c r="H70" s="80">
        <v>77</v>
      </c>
      <c r="I70" s="83"/>
      <c r="J70" s="83">
        <v>5</v>
      </c>
      <c r="K70" s="83">
        <v>65.412345680000001</v>
      </c>
    </row>
    <row r="71" spans="1:11" ht="16">
      <c r="A71" s="80">
        <v>113321033</v>
      </c>
      <c r="B71" s="80"/>
      <c r="C71" s="80"/>
      <c r="D71" s="83">
        <v>107</v>
      </c>
      <c r="E71" s="83">
        <v>105</v>
      </c>
      <c r="F71" s="80">
        <v>81</v>
      </c>
      <c r="G71" s="85">
        <v>108</v>
      </c>
      <c r="H71" s="80">
        <v>98</v>
      </c>
      <c r="I71" s="80">
        <v>133</v>
      </c>
      <c r="J71" s="83">
        <v>6</v>
      </c>
      <c r="K71" s="83">
        <v>83.298765430000003</v>
      </c>
    </row>
    <row r="72" spans="1:11" ht="16">
      <c r="A72" s="80">
        <v>113321034</v>
      </c>
      <c r="B72" s="80"/>
      <c r="C72" s="80"/>
      <c r="D72" s="83">
        <v>68</v>
      </c>
      <c r="E72" s="83">
        <v>115</v>
      </c>
      <c r="F72" s="83"/>
      <c r="G72" s="83"/>
      <c r="H72" s="83"/>
      <c r="I72" s="83"/>
      <c r="J72" s="83">
        <v>2</v>
      </c>
      <c r="K72" s="83">
        <v>25.170370370000001</v>
      </c>
    </row>
    <row r="73" spans="1:11" ht="16">
      <c r="A73" s="80">
        <v>113321035</v>
      </c>
      <c r="B73" s="80"/>
      <c r="C73" s="80"/>
      <c r="D73" s="83">
        <v>94</v>
      </c>
      <c r="E73" s="83">
        <v>128</v>
      </c>
      <c r="F73" s="80">
        <v>89</v>
      </c>
      <c r="G73" s="80">
        <v>141</v>
      </c>
      <c r="H73" s="80">
        <v>115</v>
      </c>
      <c r="I73" s="80">
        <v>172</v>
      </c>
      <c r="J73" s="83">
        <v>6</v>
      </c>
      <c r="K73" s="83">
        <v>93.338271599999999</v>
      </c>
    </row>
    <row r="74" spans="1:11" ht="16">
      <c r="A74" s="80">
        <v>113321038</v>
      </c>
      <c r="B74" s="80"/>
      <c r="C74" s="80"/>
      <c r="D74" s="83">
        <v>110</v>
      </c>
      <c r="E74" s="83">
        <v>137</v>
      </c>
      <c r="F74" s="80">
        <v>78</v>
      </c>
      <c r="G74" s="80">
        <v>140</v>
      </c>
      <c r="H74" s="80">
        <v>107</v>
      </c>
      <c r="I74" s="80">
        <v>186</v>
      </c>
      <c r="J74" s="83">
        <v>6</v>
      </c>
      <c r="K74" s="83">
        <v>95.120987650000004</v>
      </c>
    </row>
    <row r="75" spans="1:11" ht="16">
      <c r="A75" s="80">
        <v>113321039</v>
      </c>
      <c r="B75" s="80"/>
      <c r="C75" s="80"/>
      <c r="D75" s="83">
        <v>98</v>
      </c>
      <c r="E75" s="83">
        <v>93</v>
      </c>
      <c r="F75" s="80">
        <v>76</v>
      </c>
      <c r="G75" s="83"/>
      <c r="H75" s="83"/>
      <c r="I75" s="83"/>
      <c r="J75" s="83">
        <v>3</v>
      </c>
      <c r="K75" s="83">
        <v>37.051851849999998</v>
      </c>
    </row>
    <row r="76" spans="1:11" ht="16">
      <c r="A76" s="80">
        <v>113321042</v>
      </c>
      <c r="B76" s="80"/>
      <c r="C76" s="80"/>
      <c r="D76" s="83">
        <v>107</v>
      </c>
      <c r="E76" s="83">
        <v>138</v>
      </c>
      <c r="F76" s="80">
        <v>93</v>
      </c>
      <c r="G76" s="80">
        <v>144</v>
      </c>
      <c r="H76" s="80">
        <v>119</v>
      </c>
      <c r="I76" s="80">
        <v>189</v>
      </c>
      <c r="J76" s="83">
        <v>6</v>
      </c>
      <c r="K76" s="83">
        <v>98.123456790000006</v>
      </c>
    </row>
    <row r="77" spans="1:11" ht="16">
      <c r="A77" s="80">
        <v>113321043</v>
      </c>
      <c r="B77" s="80"/>
      <c r="C77" s="80"/>
      <c r="D77" s="83">
        <v>105</v>
      </c>
      <c r="E77" s="83">
        <v>130</v>
      </c>
      <c r="F77" s="80">
        <v>96</v>
      </c>
      <c r="G77" s="84">
        <v>138</v>
      </c>
      <c r="H77" s="80">
        <v>115</v>
      </c>
      <c r="I77" s="80">
        <v>187</v>
      </c>
      <c r="J77" s="83">
        <v>6</v>
      </c>
      <c r="K77" s="83">
        <v>96.340740740000001</v>
      </c>
    </row>
    <row r="78" spans="1:11" ht="16">
      <c r="A78" s="80">
        <v>113321046</v>
      </c>
      <c r="B78" s="80"/>
      <c r="C78" s="80"/>
      <c r="D78" s="83">
        <v>107</v>
      </c>
      <c r="E78" s="83">
        <v>140</v>
      </c>
      <c r="F78" s="80">
        <v>76</v>
      </c>
      <c r="G78" s="80">
        <v>149</v>
      </c>
      <c r="H78" s="80">
        <v>120</v>
      </c>
      <c r="I78" s="80">
        <v>166</v>
      </c>
      <c r="J78" s="83">
        <v>6</v>
      </c>
      <c r="K78" s="83">
        <v>95.120987650000004</v>
      </c>
    </row>
    <row r="79" spans="1:11" ht="16">
      <c r="A79" s="80">
        <v>113321047</v>
      </c>
      <c r="B79" s="80"/>
      <c r="C79" s="80"/>
      <c r="D79" s="83">
        <v>110</v>
      </c>
      <c r="E79" s="83">
        <v>118</v>
      </c>
      <c r="F79" s="80">
        <v>98</v>
      </c>
      <c r="G79" s="80">
        <v>144</v>
      </c>
      <c r="H79" s="80">
        <v>93</v>
      </c>
      <c r="I79" s="80">
        <v>42</v>
      </c>
      <c r="J79" s="83">
        <v>6</v>
      </c>
      <c r="K79" s="83">
        <v>80.765432099999998</v>
      </c>
    </row>
    <row r="80" spans="1:11" ht="16">
      <c r="A80" s="80">
        <v>113321048</v>
      </c>
      <c r="B80" s="80"/>
      <c r="C80" s="80"/>
      <c r="D80" s="83">
        <v>105</v>
      </c>
      <c r="E80" s="83">
        <v>125</v>
      </c>
      <c r="F80" s="80">
        <v>48</v>
      </c>
      <c r="G80" s="80">
        <v>52</v>
      </c>
      <c r="H80" s="83"/>
      <c r="I80" s="83"/>
      <c r="J80" s="83">
        <v>4</v>
      </c>
      <c r="K80" s="83">
        <v>46.962962959999999</v>
      </c>
    </row>
    <row r="81" spans="1:11" ht="16">
      <c r="A81" s="80">
        <v>113321049</v>
      </c>
      <c r="B81" s="80"/>
      <c r="C81" s="80"/>
      <c r="D81" s="83">
        <v>84</v>
      </c>
      <c r="E81" s="83"/>
      <c r="F81" s="83"/>
      <c r="G81" s="83"/>
      <c r="H81" s="83"/>
      <c r="I81" s="83"/>
      <c r="J81" s="83">
        <v>1</v>
      </c>
      <c r="K81" s="83">
        <v>11.88148148</v>
      </c>
    </row>
    <row r="82" spans="1:11" ht="16">
      <c r="A82" s="80">
        <v>113321052</v>
      </c>
      <c r="B82" s="80"/>
      <c r="C82" s="80"/>
      <c r="D82" s="83">
        <v>105</v>
      </c>
      <c r="E82" s="83">
        <v>140</v>
      </c>
      <c r="F82" s="80">
        <v>86</v>
      </c>
      <c r="G82" s="80">
        <v>140</v>
      </c>
      <c r="H82" s="83"/>
      <c r="I82" s="80">
        <v>158</v>
      </c>
      <c r="J82" s="83">
        <v>5</v>
      </c>
      <c r="K82" s="83">
        <v>79.017283950000007</v>
      </c>
    </row>
    <row r="83" spans="1:11" ht="16">
      <c r="A83" s="80">
        <v>113321053</v>
      </c>
      <c r="B83" s="80"/>
      <c r="C83" s="80"/>
      <c r="D83" s="83">
        <v>109</v>
      </c>
      <c r="E83" s="83">
        <v>129</v>
      </c>
      <c r="F83" s="80">
        <v>81</v>
      </c>
      <c r="G83" s="80">
        <v>86</v>
      </c>
      <c r="H83" s="83"/>
      <c r="I83" s="80">
        <v>100</v>
      </c>
      <c r="J83" s="83">
        <v>5</v>
      </c>
      <c r="K83" s="83">
        <v>67.382716049999999</v>
      </c>
    </row>
    <row r="84" spans="1:11" ht="16">
      <c r="A84" s="80">
        <v>113321054</v>
      </c>
      <c r="B84" s="80"/>
      <c r="C84" s="80"/>
      <c r="D84" s="83">
        <v>95</v>
      </c>
      <c r="E84" s="83">
        <v>100</v>
      </c>
      <c r="F84" s="80">
        <v>82</v>
      </c>
      <c r="G84" s="80">
        <v>102</v>
      </c>
      <c r="H84" s="83"/>
      <c r="I84" s="80">
        <v>104</v>
      </c>
      <c r="J84" s="83">
        <v>5</v>
      </c>
      <c r="K84" s="83">
        <v>65.318518519999998</v>
      </c>
    </row>
    <row r="85" spans="1:11" ht="16">
      <c r="A85" s="80">
        <v>113321055</v>
      </c>
      <c r="B85" s="80"/>
      <c r="C85" s="80"/>
      <c r="D85" s="83">
        <v>105</v>
      </c>
      <c r="E85" s="83">
        <v>140</v>
      </c>
      <c r="F85" s="80">
        <v>67</v>
      </c>
      <c r="G85" s="80">
        <v>99</v>
      </c>
      <c r="H85" s="83"/>
      <c r="I85" s="80">
        <v>131</v>
      </c>
      <c r="J85" s="83">
        <v>5</v>
      </c>
      <c r="K85" s="83">
        <v>70.854320990000005</v>
      </c>
    </row>
    <row r="86" spans="1:11" ht="16">
      <c r="A86" s="80">
        <v>113321056</v>
      </c>
      <c r="B86" s="80"/>
      <c r="C86" s="80"/>
      <c r="D86" s="83">
        <v>107</v>
      </c>
      <c r="E86" s="83">
        <v>117</v>
      </c>
      <c r="F86" s="80">
        <v>88</v>
      </c>
      <c r="G86" s="80">
        <v>142</v>
      </c>
      <c r="H86" s="80">
        <v>110</v>
      </c>
      <c r="I86" s="80">
        <v>182</v>
      </c>
      <c r="J86" s="83">
        <v>6</v>
      </c>
      <c r="K86" s="83">
        <v>93.995061730000003</v>
      </c>
    </row>
    <row r="87" spans="1:11" ht="16">
      <c r="A87" s="80">
        <v>113321057</v>
      </c>
      <c r="B87" s="80"/>
      <c r="C87" s="80"/>
      <c r="D87" s="83">
        <v>109</v>
      </c>
      <c r="E87" s="83">
        <v>128</v>
      </c>
      <c r="F87" s="80">
        <v>90</v>
      </c>
      <c r="G87" s="80">
        <v>137</v>
      </c>
      <c r="H87" s="80">
        <v>103</v>
      </c>
      <c r="I87" s="80">
        <v>116</v>
      </c>
      <c r="J87" s="83">
        <v>6</v>
      </c>
      <c r="K87" s="83">
        <v>88.083950619999996</v>
      </c>
    </row>
    <row r="88" spans="1:11" ht="16">
      <c r="A88" s="80">
        <v>113321058</v>
      </c>
      <c r="B88" s="80"/>
      <c r="C88" s="80"/>
      <c r="D88" s="83">
        <v>105</v>
      </c>
      <c r="E88" s="83">
        <v>98</v>
      </c>
      <c r="F88" s="80">
        <v>72</v>
      </c>
      <c r="G88" s="80">
        <v>108</v>
      </c>
      <c r="H88" s="80">
        <v>83</v>
      </c>
      <c r="I88" s="80">
        <v>114</v>
      </c>
      <c r="J88" s="83">
        <v>6</v>
      </c>
      <c r="K88" s="83">
        <v>78.41975309</v>
      </c>
    </row>
    <row r="89" spans="1:11" ht="16">
      <c r="A89" s="80">
        <v>113321059</v>
      </c>
      <c r="B89" s="80"/>
      <c r="C89" s="80"/>
      <c r="D89" s="83">
        <v>107</v>
      </c>
      <c r="E89" s="83">
        <v>98</v>
      </c>
      <c r="F89" s="80">
        <v>100</v>
      </c>
      <c r="G89" s="80">
        <v>144</v>
      </c>
      <c r="H89" s="80">
        <v>120</v>
      </c>
      <c r="I89" s="80">
        <v>178</v>
      </c>
      <c r="J89" s="83">
        <v>6</v>
      </c>
      <c r="K89" s="83">
        <v>94.088888890000007</v>
      </c>
    </row>
    <row r="90" spans="1:11" ht="16">
      <c r="A90" s="80">
        <v>113321060</v>
      </c>
      <c r="B90" s="80"/>
      <c r="C90" s="80"/>
      <c r="D90" s="83">
        <v>108</v>
      </c>
      <c r="E90" s="83">
        <v>130</v>
      </c>
      <c r="F90" s="80">
        <v>100</v>
      </c>
      <c r="G90" s="80">
        <v>150</v>
      </c>
      <c r="H90" s="80">
        <v>117</v>
      </c>
      <c r="I90" s="80">
        <v>178</v>
      </c>
      <c r="J90" s="83">
        <v>6</v>
      </c>
      <c r="K90" s="83">
        <v>97.466666669999995</v>
      </c>
    </row>
    <row r="91" spans="1:11" ht="16">
      <c r="A91" s="80">
        <v>113321061</v>
      </c>
      <c r="B91" s="80"/>
      <c r="C91" s="80"/>
      <c r="D91" s="83">
        <v>105</v>
      </c>
      <c r="E91" s="83">
        <v>140</v>
      </c>
      <c r="F91" s="80">
        <v>96</v>
      </c>
      <c r="G91" s="80">
        <v>149</v>
      </c>
      <c r="H91" s="80">
        <v>110</v>
      </c>
      <c r="I91" s="80">
        <v>189</v>
      </c>
      <c r="J91" s="83">
        <v>6</v>
      </c>
      <c r="K91" s="83">
        <v>98.029629630000002</v>
      </c>
    </row>
    <row r="92" spans="1:11" ht="16">
      <c r="A92" s="80">
        <v>113321062</v>
      </c>
      <c r="B92" s="80"/>
      <c r="C92" s="80"/>
      <c r="D92" s="83">
        <v>110</v>
      </c>
      <c r="E92" s="83">
        <v>123</v>
      </c>
      <c r="F92" s="80">
        <v>78</v>
      </c>
      <c r="G92" s="80">
        <v>136</v>
      </c>
      <c r="H92" s="80">
        <v>105</v>
      </c>
      <c r="I92" s="80">
        <v>180</v>
      </c>
      <c r="J92" s="83">
        <v>6</v>
      </c>
      <c r="K92" s="83">
        <v>92.681481480000002</v>
      </c>
    </row>
    <row r="93" spans="1:11" ht="16">
      <c r="A93" s="80">
        <v>113321063</v>
      </c>
      <c r="B93" s="80"/>
      <c r="C93" s="80"/>
      <c r="D93" s="83">
        <v>101</v>
      </c>
      <c r="E93" s="83">
        <v>129</v>
      </c>
      <c r="F93" s="80">
        <v>97</v>
      </c>
      <c r="G93" s="80">
        <v>122</v>
      </c>
      <c r="H93" s="80">
        <v>116</v>
      </c>
      <c r="I93" s="80">
        <v>121</v>
      </c>
      <c r="J93" s="83">
        <v>6</v>
      </c>
      <c r="K93" s="83">
        <v>88.365432100000007</v>
      </c>
    </row>
    <row r="94" spans="1:11" ht="16">
      <c r="A94" s="80">
        <v>113321064</v>
      </c>
      <c r="B94" s="80"/>
      <c r="C94" s="80"/>
      <c r="D94" s="83">
        <v>32</v>
      </c>
      <c r="E94" s="83">
        <v>57</v>
      </c>
      <c r="F94" s="80">
        <v>86</v>
      </c>
      <c r="G94" s="80">
        <v>145</v>
      </c>
      <c r="H94" s="80">
        <v>105</v>
      </c>
      <c r="I94" s="80">
        <v>135</v>
      </c>
      <c r="J94" s="83">
        <v>6</v>
      </c>
      <c r="K94" s="83">
        <v>76.543209880000006</v>
      </c>
    </row>
    <row r="95" spans="1:11" ht="16">
      <c r="A95" s="80">
        <v>113321065</v>
      </c>
      <c r="B95" s="80"/>
      <c r="C95" s="80"/>
      <c r="D95" s="83">
        <v>103</v>
      </c>
      <c r="E95" s="83">
        <v>138</v>
      </c>
      <c r="F95" s="80">
        <v>88</v>
      </c>
      <c r="G95" s="80">
        <v>150</v>
      </c>
      <c r="H95" s="80">
        <v>119</v>
      </c>
      <c r="I95" s="80">
        <v>165</v>
      </c>
      <c r="J95" s="83">
        <v>6</v>
      </c>
      <c r="K95" s="83">
        <v>95.590123460000001</v>
      </c>
    </row>
    <row r="96" spans="1:11" ht="16">
      <c r="A96" s="80">
        <v>113321067</v>
      </c>
      <c r="B96" s="80"/>
      <c r="C96" s="80"/>
      <c r="D96" s="83">
        <v>107</v>
      </c>
      <c r="E96" s="83">
        <v>130</v>
      </c>
      <c r="F96" s="80">
        <v>79</v>
      </c>
      <c r="G96" s="80">
        <v>140</v>
      </c>
      <c r="H96" s="80">
        <v>106</v>
      </c>
      <c r="I96" s="80">
        <v>183</v>
      </c>
      <c r="J96" s="83">
        <v>6</v>
      </c>
      <c r="K96" s="83">
        <v>93.90123457</v>
      </c>
    </row>
    <row r="97" spans="1:11" ht="16">
      <c r="A97" s="80">
        <v>113321068</v>
      </c>
      <c r="B97" s="80"/>
      <c r="C97" s="80"/>
      <c r="D97" s="83">
        <v>110</v>
      </c>
      <c r="E97" s="83">
        <v>130</v>
      </c>
      <c r="F97" s="80">
        <v>62</v>
      </c>
      <c r="G97" s="80">
        <v>123</v>
      </c>
      <c r="H97" s="80">
        <v>110</v>
      </c>
      <c r="I97" s="80">
        <v>159</v>
      </c>
      <c r="J97" s="83">
        <v>6</v>
      </c>
      <c r="K97" s="83">
        <v>89.116049380000007</v>
      </c>
    </row>
    <row r="98" spans="1:11" ht="16">
      <c r="A98" s="80">
        <v>113321069</v>
      </c>
      <c r="B98" s="80"/>
      <c r="C98" s="80"/>
      <c r="D98" s="83">
        <v>97</v>
      </c>
      <c r="E98" s="83">
        <v>121</v>
      </c>
      <c r="F98" s="80">
        <v>77</v>
      </c>
      <c r="G98" s="80">
        <v>109</v>
      </c>
      <c r="H98" s="80">
        <v>99</v>
      </c>
      <c r="I98" s="80">
        <v>129</v>
      </c>
      <c r="J98" s="83">
        <v>6</v>
      </c>
      <c r="K98" s="83">
        <v>83.298765430000003</v>
      </c>
    </row>
    <row r="99" spans="1:11" ht="16">
      <c r="A99" s="80">
        <v>113321070</v>
      </c>
      <c r="B99" s="80"/>
      <c r="C99" s="80"/>
      <c r="D99" s="83">
        <v>109</v>
      </c>
      <c r="E99" s="83">
        <v>130</v>
      </c>
      <c r="F99" s="80">
        <v>92</v>
      </c>
      <c r="G99" s="80">
        <v>149</v>
      </c>
      <c r="H99" s="80">
        <v>106</v>
      </c>
      <c r="I99" s="80">
        <v>190</v>
      </c>
      <c r="J99" s="83">
        <v>6</v>
      </c>
      <c r="K99" s="83">
        <v>96.809876540000005</v>
      </c>
    </row>
    <row r="100" spans="1:11" ht="16">
      <c r="A100" s="80">
        <v>113321071</v>
      </c>
      <c r="B100" s="80"/>
      <c r="C100" s="80"/>
      <c r="D100" s="83">
        <v>83</v>
      </c>
      <c r="E100" s="83">
        <v>92</v>
      </c>
      <c r="F100" s="80">
        <v>48</v>
      </c>
      <c r="G100" s="80">
        <v>115</v>
      </c>
      <c r="H100" s="80">
        <v>99</v>
      </c>
      <c r="I100" s="80">
        <v>119</v>
      </c>
      <c r="J100" s="83">
        <v>6</v>
      </c>
      <c r="K100" s="83">
        <v>76.167901229999998</v>
      </c>
    </row>
    <row r="101" spans="1:11" ht="16">
      <c r="A101" s="80">
        <v>113321072</v>
      </c>
      <c r="B101" s="80"/>
      <c r="C101" s="80"/>
      <c r="D101" s="83">
        <v>76</v>
      </c>
      <c r="E101" s="83">
        <v>91</v>
      </c>
      <c r="F101" s="80">
        <v>64</v>
      </c>
      <c r="G101" s="80">
        <v>127</v>
      </c>
      <c r="H101" s="80">
        <v>98</v>
      </c>
      <c r="I101" s="80">
        <v>165</v>
      </c>
      <c r="J101" s="83">
        <v>6</v>
      </c>
      <c r="K101" s="83">
        <v>82.266666670000006</v>
      </c>
    </row>
    <row r="102" spans="1:11" ht="16">
      <c r="A102" s="80">
        <v>113321073</v>
      </c>
      <c r="B102" s="80"/>
      <c r="C102" s="80"/>
      <c r="D102" s="83">
        <v>88</v>
      </c>
      <c r="E102" s="83">
        <v>130</v>
      </c>
      <c r="F102" s="80">
        <v>98</v>
      </c>
      <c r="G102" s="80">
        <v>106</v>
      </c>
      <c r="H102" s="80">
        <v>120</v>
      </c>
      <c r="I102" s="80">
        <v>185</v>
      </c>
      <c r="J102" s="83">
        <v>6</v>
      </c>
      <c r="K102" s="83">
        <v>92.212345679999999</v>
      </c>
    </row>
    <row r="103" spans="1:11" ht="16">
      <c r="A103" s="80">
        <v>113321074</v>
      </c>
      <c r="B103" s="80"/>
      <c r="C103" s="80"/>
      <c r="D103" s="83">
        <v>109</v>
      </c>
      <c r="E103" s="83">
        <v>86</v>
      </c>
      <c r="F103" s="80">
        <v>87</v>
      </c>
      <c r="G103" s="80">
        <v>108</v>
      </c>
      <c r="H103" s="80">
        <v>102</v>
      </c>
      <c r="I103" s="80">
        <v>159</v>
      </c>
      <c r="J103" s="83">
        <v>6</v>
      </c>
      <c r="K103" s="83">
        <v>85.081481479999994</v>
      </c>
    </row>
    <row r="104" spans="1:11" ht="16">
      <c r="A104" s="80">
        <v>113321075</v>
      </c>
      <c r="B104" s="80"/>
      <c r="C104" s="80"/>
      <c r="D104" s="83">
        <v>105</v>
      </c>
      <c r="E104" s="83">
        <v>128</v>
      </c>
      <c r="F104" s="80">
        <v>92</v>
      </c>
      <c r="G104" s="84">
        <v>150</v>
      </c>
      <c r="H104" s="80">
        <v>113</v>
      </c>
      <c r="I104" s="80">
        <v>159</v>
      </c>
      <c r="J104" s="83">
        <v>6</v>
      </c>
      <c r="K104" s="83">
        <v>94.088888890000007</v>
      </c>
    </row>
    <row r="105" spans="1:11" ht="16">
      <c r="A105" s="80">
        <v>113321076</v>
      </c>
      <c r="B105" s="80"/>
      <c r="C105" s="80"/>
      <c r="D105" s="83">
        <v>106</v>
      </c>
      <c r="E105" s="83">
        <v>120</v>
      </c>
      <c r="F105" s="80">
        <v>95</v>
      </c>
      <c r="G105" s="80">
        <v>149</v>
      </c>
      <c r="H105" s="80">
        <v>104</v>
      </c>
      <c r="I105" s="80">
        <v>184</v>
      </c>
      <c r="J105" s="83">
        <v>6</v>
      </c>
      <c r="K105" s="83">
        <v>95.120987650000004</v>
      </c>
    </row>
    <row r="106" spans="1:11" ht="16">
      <c r="A106" s="80">
        <v>113321077</v>
      </c>
      <c r="B106" s="80"/>
      <c r="C106" s="80"/>
      <c r="D106" s="83">
        <v>80</v>
      </c>
      <c r="E106" s="83">
        <v>117</v>
      </c>
      <c r="F106" s="80">
        <v>72</v>
      </c>
      <c r="G106" s="80">
        <v>112</v>
      </c>
      <c r="H106" s="80">
        <v>99</v>
      </c>
      <c r="I106" s="80">
        <v>164</v>
      </c>
      <c r="J106" s="83">
        <v>6</v>
      </c>
      <c r="K106" s="83">
        <v>84.424691359999997</v>
      </c>
    </row>
    <row r="107" spans="1:11" ht="16">
      <c r="A107" s="80">
        <v>113321078</v>
      </c>
      <c r="B107" s="80"/>
      <c r="C107" s="80"/>
      <c r="D107" s="83">
        <v>99</v>
      </c>
      <c r="E107" s="83">
        <v>114</v>
      </c>
      <c r="F107" s="80">
        <v>70</v>
      </c>
      <c r="G107" s="80">
        <v>121</v>
      </c>
      <c r="H107" s="80">
        <v>105</v>
      </c>
      <c r="I107" s="80">
        <v>174</v>
      </c>
      <c r="J107" s="83">
        <v>6</v>
      </c>
      <c r="K107" s="83">
        <v>88.083950619999996</v>
      </c>
    </row>
    <row r="108" spans="1:11" ht="16">
      <c r="A108" s="80">
        <v>113321079</v>
      </c>
      <c r="B108" s="80"/>
      <c r="C108" s="80"/>
      <c r="D108" s="83">
        <v>110</v>
      </c>
      <c r="E108" s="83">
        <v>130</v>
      </c>
      <c r="F108" s="80">
        <v>68</v>
      </c>
      <c r="G108" s="80">
        <v>146</v>
      </c>
      <c r="H108" s="80">
        <v>114</v>
      </c>
      <c r="I108" s="80">
        <v>175</v>
      </c>
      <c r="J108" s="83">
        <v>6</v>
      </c>
      <c r="K108" s="83">
        <v>93.713580250000007</v>
      </c>
    </row>
    <row r="109" spans="1:11" ht="16">
      <c r="A109" s="80">
        <v>113321080</v>
      </c>
      <c r="B109" s="80"/>
      <c r="C109" s="80"/>
      <c r="D109" s="83">
        <v>110</v>
      </c>
      <c r="E109" s="83">
        <v>127</v>
      </c>
      <c r="F109" s="83"/>
      <c r="G109" s="80">
        <v>129</v>
      </c>
      <c r="H109" s="80">
        <v>91</v>
      </c>
      <c r="I109" s="80">
        <v>150</v>
      </c>
      <c r="J109" s="83">
        <v>5</v>
      </c>
      <c r="K109" s="83">
        <v>76.953086420000005</v>
      </c>
    </row>
    <row r="110" spans="1:11" ht="16">
      <c r="A110" s="80">
        <v>113321081</v>
      </c>
      <c r="B110" s="80"/>
      <c r="C110" s="80"/>
      <c r="D110" s="83">
        <v>110</v>
      </c>
      <c r="E110" s="83">
        <v>130</v>
      </c>
      <c r="F110" s="80">
        <v>98</v>
      </c>
      <c r="G110" s="80">
        <v>149</v>
      </c>
      <c r="H110" s="80">
        <v>113</v>
      </c>
      <c r="I110" s="80">
        <v>184</v>
      </c>
      <c r="J110" s="83">
        <v>6</v>
      </c>
      <c r="K110" s="83">
        <v>97.560493829999999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成績總表</vt:lpstr>
      <vt:lpstr>交出成績</vt:lpstr>
      <vt:lpstr>作業</vt:lpstr>
    </vt:vector>
  </TitlesOfParts>
  <Company>NCNU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Microsoft Office User</cp:lastModifiedBy>
  <cp:lastPrinted>2002-06-26T20:02:37Z</cp:lastPrinted>
  <dcterms:created xsi:type="dcterms:W3CDTF">2000-11-08T05:17:09Z</dcterms:created>
  <dcterms:modified xsi:type="dcterms:W3CDTF">2025-01-03T14:58:38Z</dcterms:modified>
</cp:coreProperties>
</file>